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800" yWindow="3555" windowWidth="14625" windowHeight="7590"/>
  </bookViews>
  <sheets>
    <sheet name="T.L menn" sheetId="1" r:id="rId1"/>
    <sheet name="T.L kvinner" sheetId="7" r:id="rId2"/>
    <sheet name="T.L junior" sheetId="6" r:id="rId3"/>
    <sheet name="Oversikt økonomi" sheetId="3" state="hidden" r:id="rId4"/>
    <sheet name="Premieoversikt" sheetId="8" state="hidden" r:id="rId5"/>
  </sheets>
  <calcPr calcId="145621"/>
</workbook>
</file>

<file path=xl/calcChain.xml><?xml version="1.0" encoding="utf-8"?>
<calcChain xmlns="http://schemas.openxmlformats.org/spreadsheetml/2006/main">
  <c r="N50" i="1" l="1"/>
  <c r="P50" i="1" s="1"/>
  <c r="O50" i="1"/>
  <c r="N23" i="7"/>
  <c r="O23" i="7"/>
  <c r="P23" i="7" s="1"/>
  <c r="N21" i="7"/>
  <c r="O21" i="7"/>
  <c r="P21" i="7"/>
  <c r="N12" i="6"/>
  <c r="P12" i="6" s="1"/>
  <c r="N122" i="1"/>
  <c r="O122" i="1"/>
  <c r="P122" i="1"/>
  <c r="N118" i="1"/>
  <c r="P118" i="1" s="1"/>
  <c r="O118" i="1"/>
  <c r="N113" i="1"/>
  <c r="P113" i="1" s="1"/>
  <c r="O113" i="1"/>
  <c r="N51" i="7"/>
  <c r="O51" i="7"/>
  <c r="P51" i="7"/>
  <c r="N49" i="7"/>
  <c r="O49" i="7"/>
  <c r="P49" i="7"/>
  <c r="N103" i="1"/>
  <c r="P103" i="1" s="1"/>
  <c r="O103" i="1"/>
  <c r="N98" i="1"/>
  <c r="P98" i="1" s="1"/>
  <c r="O98" i="1"/>
  <c r="N94" i="1"/>
  <c r="O94" i="1"/>
  <c r="P94" i="1"/>
  <c r="N77" i="1"/>
  <c r="O77" i="1"/>
  <c r="P77" i="1"/>
  <c r="N93" i="1"/>
  <c r="P93" i="1" s="1"/>
  <c r="O93" i="1"/>
  <c r="N38" i="7"/>
  <c r="P38" i="7" s="1"/>
  <c r="O38" i="7"/>
  <c r="N39" i="7"/>
  <c r="O39" i="7"/>
  <c r="P39" i="7"/>
  <c r="N71" i="1"/>
  <c r="O71" i="1"/>
  <c r="P71" i="1"/>
  <c r="N58" i="1"/>
  <c r="P58" i="1" s="1"/>
  <c r="O58" i="1"/>
  <c r="N5" i="1"/>
  <c r="P5" i="1" s="1"/>
  <c r="O5" i="1"/>
  <c r="O16" i="1"/>
  <c r="N16" i="1"/>
  <c r="P16" i="1"/>
  <c r="N8" i="6"/>
  <c r="P8" i="6"/>
  <c r="N7" i="6"/>
  <c r="P7" i="6"/>
  <c r="O50" i="7"/>
  <c r="O47" i="7"/>
  <c r="N50" i="7"/>
  <c r="P50" i="7" s="1"/>
  <c r="N47" i="7"/>
  <c r="N3" i="6"/>
  <c r="P3" i="6"/>
  <c r="N102" i="1"/>
  <c r="P102" i="1" s="1"/>
  <c r="N55" i="1"/>
  <c r="O55" i="1"/>
  <c r="N69" i="1"/>
  <c r="P69" i="1" s="1"/>
  <c r="O69" i="1"/>
  <c r="N74" i="1"/>
  <c r="O74" i="1"/>
  <c r="N106" i="1"/>
  <c r="O106" i="1"/>
  <c r="N107" i="1"/>
  <c r="O107" i="1"/>
  <c r="N111" i="1"/>
  <c r="O111" i="1"/>
  <c r="P111" i="1" s="1"/>
  <c r="N109" i="1"/>
  <c r="O109" i="1"/>
  <c r="N108" i="1"/>
  <c r="P108" i="1" s="1"/>
  <c r="O108" i="1"/>
  <c r="N112" i="1"/>
  <c r="O112" i="1"/>
  <c r="N116" i="1"/>
  <c r="P116" i="1" s="1"/>
  <c r="O116" i="1"/>
  <c r="N115" i="1"/>
  <c r="O115" i="1"/>
  <c r="N120" i="1"/>
  <c r="O120" i="1"/>
  <c r="N114" i="1"/>
  <c r="O114" i="1"/>
  <c r="N119" i="1"/>
  <c r="P119" i="1" s="1"/>
  <c r="O119" i="1"/>
  <c r="N117" i="1"/>
  <c r="O117" i="1"/>
  <c r="N123" i="1"/>
  <c r="O123" i="1"/>
  <c r="P123" i="1" s="1"/>
  <c r="N126" i="1"/>
  <c r="O126" i="1"/>
  <c r="N110" i="1"/>
  <c r="P110" i="1" s="1"/>
  <c r="O110" i="1"/>
  <c r="N121" i="1"/>
  <c r="O121" i="1"/>
  <c r="N124" i="1"/>
  <c r="O124" i="1"/>
  <c r="P124" i="1" s="1"/>
  <c r="N125" i="1"/>
  <c r="O125" i="1"/>
  <c r="N129" i="1"/>
  <c r="P129" i="1" s="1"/>
  <c r="O129" i="1"/>
  <c r="N38" i="1"/>
  <c r="O38" i="1"/>
  <c r="C5" i="3"/>
  <c r="N48" i="1"/>
  <c r="P48" i="1" s="1"/>
  <c r="O48" i="1"/>
  <c r="N23" i="1"/>
  <c r="O23" i="1"/>
  <c r="P23" i="1" s="1"/>
  <c r="N13" i="1"/>
  <c r="P13" i="1" s="1"/>
  <c r="O13" i="1"/>
  <c r="N9" i="1"/>
  <c r="O9" i="1"/>
  <c r="P9" i="1" s="1"/>
  <c r="N46" i="1"/>
  <c r="O46" i="1"/>
  <c r="N28" i="1"/>
  <c r="O28" i="1"/>
  <c r="P28" i="1" s="1"/>
  <c r="N101" i="1"/>
  <c r="P101" i="1" s="1"/>
  <c r="O101" i="1"/>
  <c r="N5" i="7"/>
  <c r="O5" i="7"/>
  <c r="N84" i="1"/>
  <c r="O84" i="1"/>
  <c r="N60" i="1"/>
  <c r="O60" i="1"/>
  <c r="N99" i="1"/>
  <c r="P99" i="1" s="1"/>
  <c r="O99" i="1"/>
  <c r="N47" i="1"/>
  <c r="O47" i="1"/>
  <c r="N49" i="1"/>
  <c r="P49" i="1" s="1"/>
  <c r="O49" i="1"/>
  <c r="N32" i="7"/>
  <c r="O32" i="7"/>
  <c r="N30" i="7"/>
  <c r="P30" i="7" s="1"/>
  <c r="O30" i="7"/>
  <c r="N91" i="1"/>
  <c r="O91" i="1"/>
  <c r="N97" i="1"/>
  <c r="P97" i="1" s="1"/>
  <c r="O97" i="1"/>
  <c r="N96" i="1"/>
  <c r="O96" i="1"/>
  <c r="P96" i="1" s="1"/>
  <c r="N82" i="1"/>
  <c r="P82" i="1" s="1"/>
  <c r="O82" i="1"/>
  <c r="N95" i="1"/>
  <c r="O95" i="1"/>
  <c r="P95" i="1" s="1"/>
  <c r="N100" i="1"/>
  <c r="O100" i="1"/>
  <c r="N90" i="1"/>
  <c r="O90" i="1"/>
  <c r="P90" i="1" s="1"/>
  <c r="N79" i="1"/>
  <c r="P79" i="1" s="1"/>
  <c r="O79" i="1"/>
  <c r="N86" i="1"/>
  <c r="O86" i="1"/>
  <c r="P86" i="1" s="1"/>
  <c r="N92" i="1"/>
  <c r="P92" i="1" s="1"/>
  <c r="O92" i="1"/>
  <c r="N85" i="1"/>
  <c r="O85" i="1"/>
  <c r="P85" i="1" s="1"/>
  <c r="N43" i="1"/>
  <c r="P43" i="1" s="1"/>
  <c r="O43" i="1"/>
  <c r="N36" i="1"/>
  <c r="O36" i="1"/>
  <c r="P36" i="1" s="1"/>
  <c r="N45" i="1"/>
  <c r="P45" i="1" s="1"/>
  <c r="O45" i="1"/>
  <c r="N37" i="1"/>
  <c r="O37" i="1"/>
  <c r="P37" i="1" s="1"/>
  <c r="N42" i="1"/>
  <c r="P42" i="1" s="1"/>
  <c r="O42" i="1"/>
  <c r="N72" i="1"/>
  <c r="O72" i="1"/>
  <c r="N63" i="1"/>
  <c r="P63" i="1" s="1"/>
  <c r="O63" i="1"/>
  <c r="N81" i="1"/>
  <c r="O81" i="1"/>
  <c r="N15" i="1"/>
  <c r="P15" i="1" s="1"/>
  <c r="O15" i="1"/>
  <c r="N130" i="1"/>
  <c r="O130" i="1"/>
  <c r="P130" i="1" s="1"/>
  <c r="N19" i="1"/>
  <c r="O19" i="1"/>
  <c r="N26" i="1"/>
  <c r="O26" i="1"/>
  <c r="P26" i="1" s="1"/>
  <c r="N27" i="1"/>
  <c r="P27" i="1" s="1"/>
  <c r="O27" i="1"/>
  <c r="N44" i="7"/>
  <c r="O44" i="7"/>
  <c r="P44" i="7" s="1"/>
  <c r="N48" i="7"/>
  <c r="P48" i="7" s="1"/>
  <c r="O48" i="7"/>
  <c r="N45" i="7"/>
  <c r="O45" i="7"/>
  <c r="P45" i="7" s="1"/>
  <c r="N80" i="1"/>
  <c r="P80" i="1" s="1"/>
  <c r="O80" i="1"/>
  <c r="N78" i="1"/>
  <c r="O78" i="1"/>
  <c r="N7" i="7"/>
  <c r="P7" i="7" s="1"/>
  <c r="O7" i="7"/>
  <c r="N89" i="1"/>
  <c r="O89" i="1"/>
  <c r="N87" i="1"/>
  <c r="P87" i="1" s="1"/>
  <c r="O87" i="1"/>
  <c r="N44" i="1"/>
  <c r="O44" i="1"/>
  <c r="N31" i="7"/>
  <c r="O31" i="7"/>
  <c r="N66" i="1"/>
  <c r="O66" i="1"/>
  <c r="N22" i="1"/>
  <c r="O22" i="1"/>
  <c r="N25" i="1"/>
  <c r="O25" i="1"/>
  <c r="P25" i="1" s="1"/>
  <c r="N53" i="1"/>
  <c r="P53" i="1" s="1"/>
  <c r="O53" i="1"/>
  <c r="N70" i="1"/>
  <c r="N20" i="1"/>
  <c r="O20" i="1"/>
  <c r="O70" i="1"/>
  <c r="N61" i="1"/>
  <c r="O61" i="1"/>
  <c r="P61" i="1" s="1"/>
  <c r="N41" i="1"/>
  <c r="P41" i="1" s="1"/>
  <c r="O41" i="1"/>
  <c r="N34" i="1"/>
  <c r="O34" i="1"/>
  <c r="N8" i="7"/>
  <c r="P8" i="7" s="1"/>
  <c r="O8" i="7"/>
  <c r="N24" i="7"/>
  <c r="O24" i="7"/>
  <c r="P24" i="7" s="1"/>
  <c r="C4" i="3"/>
  <c r="N31" i="1"/>
  <c r="O31" i="1"/>
  <c r="N57" i="1"/>
  <c r="O57" i="1"/>
  <c r="N59" i="1"/>
  <c r="O59" i="1"/>
  <c r="D4" i="3"/>
  <c r="K4" i="3" s="1"/>
  <c r="K7" i="3" s="1"/>
  <c r="E4" i="3"/>
  <c r="B4" i="3"/>
  <c r="N28" i="7"/>
  <c r="O28" i="7"/>
  <c r="P28" i="7" s="1"/>
  <c r="N64" i="1"/>
  <c r="O64" i="1"/>
  <c r="N133" i="1"/>
  <c r="O133" i="1"/>
  <c r="P133" i="1" s="1"/>
  <c r="N21" i="1"/>
  <c r="O21" i="1"/>
  <c r="N68" i="1"/>
  <c r="O68" i="1"/>
  <c r="P68" i="1" s="1"/>
  <c r="N83" i="1"/>
  <c r="O83" i="1"/>
  <c r="N29" i="1"/>
  <c r="O29" i="1"/>
  <c r="N65" i="1"/>
  <c r="P65" i="1" s="1"/>
  <c r="O65" i="1"/>
  <c r="N56" i="1"/>
  <c r="O56" i="1"/>
  <c r="N39" i="1"/>
  <c r="P39" i="1" s="1"/>
  <c r="O39" i="1"/>
  <c r="N62" i="1"/>
  <c r="O62" i="1"/>
  <c r="N40" i="1"/>
  <c r="P40" i="1" s="1"/>
  <c r="O40" i="1"/>
  <c r="N6" i="7"/>
  <c r="O6" i="7"/>
  <c r="N46" i="7"/>
  <c r="O46" i="7"/>
  <c r="N35" i="1"/>
  <c r="O35" i="1"/>
  <c r="N54" i="1"/>
  <c r="P54" i="1" s="1"/>
  <c r="O54" i="1"/>
  <c r="N20" i="7"/>
  <c r="O20" i="7"/>
  <c r="I32" i="3"/>
  <c r="I6" i="3" s="1"/>
  <c r="F32" i="3"/>
  <c r="I5" i="3"/>
  <c r="C32" i="3"/>
  <c r="I4" i="3" s="1"/>
  <c r="I7" i="3" s="1"/>
  <c r="N88" i="1"/>
  <c r="O88" i="1"/>
  <c r="P88" i="1" s="1"/>
  <c r="O29" i="7"/>
  <c r="P29" i="7" s="1"/>
  <c r="N29" i="7"/>
  <c r="O27" i="7"/>
  <c r="N27" i="7"/>
  <c r="P27" i="7" s="1"/>
  <c r="O43" i="7"/>
  <c r="P43" i="7" s="1"/>
  <c r="N43" i="7"/>
  <c r="O22" i="7"/>
  <c r="N22" i="7"/>
  <c r="O19" i="7"/>
  <c r="P19" i="7" s="1"/>
  <c r="N19" i="7"/>
  <c r="O33" i="7"/>
  <c r="N33" i="7"/>
  <c r="O13" i="7"/>
  <c r="N13" i="7"/>
  <c r="O14" i="7"/>
  <c r="N14" i="7"/>
  <c r="P14" i="7" s="1"/>
  <c r="O14" i="1"/>
  <c r="P14" i="1" s="1"/>
  <c r="N14" i="1"/>
  <c r="O6" i="1"/>
  <c r="N6" i="1"/>
  <c r="P6" i="1" s="1"/>
  <c r="O11" i="1"/>
  <c r="N11" i="1"/>
  <c r="O73" i="1"/>
  <c r="N73" i="1"/>
  <c r="O132" i="1"/>
  <c r="N132" i="1"/>
  <c r="O67" i="1"/>
  <c r="N67" i="1"/>
  <c r="O24" i="1"/>
  <c r="P24" i="1" s="1"/>
  <c r="N24" i="1"/>
  <c r="O30" i="1"/>
  <c r="N30" i="1"/>
  <c r="O12" i="1"/>
  <c r="P12" i="1" s="1"/>
  <c r="N12" i="1"/>
  <c r="O102" i="1"/>
  <c r="O7" i="1"/>
  <c r="N7" i="1"/>
  <c r="P7" i="1" s="1"/>
  <c r="O10" i="1"/>
  <c r="N10" i="1"/>
  <c r="O8" i="1"/>
  <c r="N8" i="1"/>
  <c r="O131" i="1"/>
  <c r="N131" i="1"/>
  <c r="D5" i="3"/>
  <c r="E5" i="3" s="1"/>
  <c r="F5" i="3"/>
  <c r="B6" i="3"/>
  <c r="D6" i="3"/>
  <c r="B5" i="3"/>
  <c r="P32" i="7"/>
  <c r="P20" i="1"/>
  <c r="P91" i="1"/>
  <c r="P47" i="1"/>
  <c r="P30" i="1"/>
  <c r="P73" i="1"/>
  <c r="P70" i="1"/>
  <c r="P84" i="1"/>
  <c r="P106" i="1"/>
  <c r="P132" i="1"/>
  <c r="P21" i="1"/>
  <c r="P8" i="1"/>
  <c r="P10" i="1"/>
  <c r="P35" i="1"/>
  <c r="P22" i="1"/>
  <c r="P100" i="1"/>
  <c r="P11" i="1"/>
  <c r="P29" i="1"/>
  <c r="P64" i="1"/>
  <c r="P131" i="1"/>
  <c r="P72" i="1"/>
  <c r="P31" i="1"/>
  <c r="P78" i="1"/>
  <c r="P19" i="1"/>
  <c r="P60" i="1"/>
  <c r="P46" i="1"/>
  <c r="P121" i="1"/>
  <c r="P13" i="7"/>
  <c r="P33" i="7"/>
  <c r="P31" i="7"/>
  <c r="P6" i="7"/>
  <c r="P5" i="7"/>
  <c r="P47" i="7"/>
  <c r="P46" i="7"/>
  <c r="P117" i="1"/>
  <c r="P114" i="1"/>
  <c r="P120" i="1"/>
  <c r="P115" i="1"/>
  <c r="P109" i="1"/>
  <c r="P125" i="1"/>
  <c r="P107" i="1"/>
  <c r="P126" i="1"/>
  <c r="P112" i="1"/>
  <c r="C7" i="3"/>
  <c r="P38" i="1"/>
  <c r="P34" i="1"/>
  <c r="P44" i="1"/>
  <c r="P22" i="7"/>
  <c r="P20" i="7"/>
  <c r="P81" i="1"/>
  <c r="P83" i="1"/>
  <c r="P62" i="1"/>
  <c r="P57" i="1"/>
  <c r="P74" i="1"/>
  <c r="P55" i="1"/>
  <c r="P67" i="1"/>
  <c r="P56" i="1"/>
  <c r="P89" i="1"/>
  <c r="P59" i="1"/>
  <c r="P66" i="1"/>
  <c r="F4" i="3"/>
  <c r="H4" i="3"/>
  <c r="K5" i="3"/>
  <c r="D7" i="3"/>
  <c r="E6" i="3"/>
  <c r="F7" i="3"/>
  <c r="H6" i="3"/>
  <c r="B7" i="3" l="1"/>
  <c r="H5" i="3"/>
  <c r="H7" i="3" s="1"/>
  <c r="J7" i="3" s="1"/>
  <c r="E7" i="3"/>
</calcChain>
</file>

<file path=xl/sharedStrings.xml><?xml version="1.0" encoding="utf-8"?>
<sst xmlns="http://schemas.openxmlformats.org/spreadsheetml/2006/main" count="565" uniqueCount="283">
  <si>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</si>
  <si>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</si>
  <si>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</si>
  <si>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</si>
  <si>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</si>
  <si>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</si>
  <si>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</si>
  <si>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</si>
  <si>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</si>
  <si>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</si>
  <si>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</si>
  <si>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</si>
  <si>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</si>
  <si>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</si>
  <si>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</si>
  <si>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</si>
  <si>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Erland Lund</t>
  </si>
  <si>
    <t>John Fossum</t>
  </si>
  <si>
    <t>Geir Ståle Kristiansen</t>
  </si>
  <si>
    <t>L</t>
  </si>
  <si>
    <t>Arne Rui</t>
  </si>
  <si>
    <t>Tommy Johannessen</t>
  </si>
  <si>
    <t>Andreas Forseth</t>
  </si>
  <si>
    <t>Thore Liberg</t>
  </si>
  <si>
    <t>Roger Johannessen</t>
  </si>
  <si>
    <t>V</t>
  </si>
  <si>
    <t>E</t>
  </si>
  <si>
    <t>Terje Hansen</t>
  </si>
  <si>
    <t>Hallgeir Lønstad</t>
  </si>
  <si>
    <t>Bjørn Lindstad</t>
  </si>
  <si>
    <t>Frank Bangshaug</t>
  </si>
  <si>
    <t>Arild Strande</t>
  </si>
  <si>
    <t>Ivar Hamre</t>
  </si>
  <si>
    <t>Nils Arne Jevne</t>
  </si>
  <si>
    <t>Inge Hådem</t>
  </si>
  <si>
    <t>Arne Øygard</t>
  </si>
  <si>
    <t>Herrer:</t>
  </si>
  <si>
    <t>Damer:</t>
  </si>
  <si>
    <t>Junior:</t>
  </si>
  <si>
    <t>Grace Torgeirson</t>
  </si>
  <si>
    <t>Lillian Larsen</t>
  </si>
  <si>
    <t>Gerd Brandett</t>
  </si>
  <si>
    <t>Mette Braanaas</t>
  </si>
  <si>
    <t>Sean M. Hustveit</t>
  </si>
  <si>
    <t>Tor Inge Jansen</t>
  </si>
  <si>
    <t>Christer Aker</t>
  </si>
  <si>
    <t>Forkortelser klubb:</t>
  </si>
  <si>
    <t>E=Elverum</t>
  </si>
  <si>
    <t>L=Lillehammer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</si>
  <si>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</si>
  <si>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</si>
  <si>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</si>
  <si>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</si>
  <si>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</si>
  <si>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</si>
  <si>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</si>
  <si>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</si>
  <si>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</si>
  <si>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</si>
  <si>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</si>
  <si>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</si>
  <si>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</si>
  <si>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</si>
  <si>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</si>
  <si>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</si>
  <si>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</si>
  <si>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</si>
  <si>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</si>
  <si>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</si>
  <si>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</si>
  <si>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</si>
  <si>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</si>
  <si>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</si>
  <si>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</si>
  <si>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</si>
  <si>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</si>
  <si>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</si>
  <si>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</si>
  <si>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</si>
  <si>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</si>
  <si>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</si>
  <si>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</si>
  <si>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</si>
  <si>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Arild Larsen</t>
  </si>
  <si>
    <t>Jan Cato Sparby</t>
  </si>
  <si>
    <t>Nr</t>
  </si>
  <si>
    <t>Håvard Haugen</t>
  </si>
  <si>
    <t>Fredrick Åsheim</t>
  </si>
  <si>
    <t>Andreas Skoglund</t>
  </si>
  <si>
    <t>Morten Botilsrud</t>
  </si>
  <si>
    <t>Gjermund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</si>
  <si>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</si>
  <si>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</si>
  <si>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</si>
  <si>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</si>
  <si>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</si>
  <si>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</si>
  <si>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</si>
  <si>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</si>
  <si>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</si>
  <si>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</si>
  <si>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</si>
  <si>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Hans Erik Menkerud</t>
  </si>
  <si>
    <t>H=Heimdal</t>
  </si>
  <si>
    <t>Inge Hamnes</t>
  </si>
  <si>
    <t>Ha</t>
  </si>
  <si>
    <t>Turid-Lise Øvstegaard</t>
  </si>
  <si>
    <t>Camilla Berg Olsen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</si>
  <si>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</si>
  <si>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</si>
  <si>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</si>
  <si>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</si>
  <si>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</si>
  <si>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</si>
  <si>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</si>
  <si>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</si>
  <si>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</si>
  <si>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</si>
  <si>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</si>
  <si>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</si>
  <si>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</si>
  <si>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</si>
  <si>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</si>
  <si>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</si>
  <si>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</si>
  <si>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</si>
  <si>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Bjørn F Svendby</t>
  </si>
  <si>
    <t>Knut Atle Skoglund</t>
  </si>
  <si>
    <t>Kyrre Kleverud</t>
  </si>
  <si>
    <t>Ove Osgjelten</t>
  </si>
  <si>
    <t>Peder Skog</t>
  </si>
  <si>
    <t>Arvid Fystro</t>
  </si>
  <si>
    <t>Helge Olsen Bye</t>
  </si>
  <si>
    <t>Lars Ove Dahl</t>
  </si>
  <si>
    <t>Torleif Strandvik</t>
  </si>
  <si>
    <t>Paul Dahl</t>
  </si>
  <si>
    <t>Line Søhagen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</si>
  <si>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</si>
  <si>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</si>
  <si>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</si>
  <si>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</si>
  <si>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</si>
  <si>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</si>
  <si>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</si>
  <si>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Rune Martinsen</t>
  </si>
  <si>
    <t>Berit Sletmoen</t>
  </si>
  <si>
    <t>Daniel Gausetvik</t>
  </si>
  <si>
    <t>Randi Flaget</t>
  </si>
  <si>
    <t>Inger-Lise Eng</t>
  </si>
  <si>
    <t>Roger Eng</t>
  </si>
  <si>
    <t>Rune Gullberg</t>
  </si>
  <si>
    <t>Egil D Pedersen</t>
  </si>
  <si>
    <t>Mads Ekern</t>
  </si>
  <si>
    <t>Oversikt over 5´cupen 2009-2010</t>
  </si>
  <si>
    <t>*400</t>
  </si>
  <si>
    <t>ikke noen som er kvalifisert denne sesongen</t>
  </si>
  <si>
    <t>Trekte premier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</si>
  <si>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</si>
  <si>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</si>
  <si>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</si>
  <si>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</si>
  <si>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</si>
  <si>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</si>
  <si>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</si>
  <si>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</si>
  <si>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Øystein Sustad</t>
  </si>
  <si>
    <t>Steinar Brukstuen</t>
  </si>
  <si>
    <t>5´er-cup 2011-12</t>
  </si>
  <si>
    <t>Bjørn Floeng Svendby</t>
  </si>
  <si>
    <t>Bent Krister Mathisen</t>
  </si>
  <si>
    <t>Niels H. Mariendal</t>
  </si>
  <si>
    <t>Gj</t>
  </si>
  <si>
    <t>Mo</t>
  </si>
  <si>
    <t>Mo=Molde</t>
  </si>
  <si>
    <t>Br</t>
  </si>
  <si>
    <t>Jørn Nordhagen</t>
  </si>
  <si>
    <t>Olav Dahl</t>
  </si>
  <si>
    <t>Niclas Nordhagen</t>
  </si>
  <si>
    <t>Sy</t>
  </si>
  <si>
    <t>Sy=Syv Søstre</t>
  </si>
  <si>
    <t>Magne T Brobakken</t>
  </si>
  <si>
    <t>Thomas Kåre Hamre</t>
  </si>
  <si>
    <t>Astrid N. Andersen</t>
  </si>
  <si>
    <t>Morten Lund</t>
  </si>
  <si>
    <t>Harry Engebakken</t>
  </si>
  <si>
    <t>Kristian Saug</t>
  </si>
  <si>
    <t>Ola Bjørtomt</t>
  </si>
  <si>
    <t>Jan Terje Mæhlum</t>
  </si>
  <si>
    <t>Kent Magne Høgsven</t>
  </si>
  <si>
    <t>Be</t>
  </si>
  <si>
    <t>Odd G. Kaspersen</t>
  </si>
  <si>
    <t>Erik G. Martinsen</t>
  </si>
  <si>
    <t>Be=Bekkelaget</t>
  </si>
  <si>
    <t>S</t>
  </si>
  <si>
    <t>Jonas Dammen</t>
  </si>
  <si>
    <t>Helge Dammen</t>
  </si>
  <si>
    <t>Gjermund Mathisen</t>
  </si>
  <si>
    <t>Geir R. Dammen</t>
  </si>
  <si>
    <t>Nils Nesmoen</t>
  </si>
  <si>
    <t>Tore Fjeld</t>
  </si>
  <si>
    <t>Jan Ivar Sparby</t>
  </si>
  <si>
    <t>Anita Meiningen</t>
  </si>
  <si>
    <t>Elin Mathisen</t>
  </si>
  <si>
    <t>Toril Dammen</t>
  </si>
  <si>
    <t>Sara Lindstad</t>
  </si>
  <si>
    <t>Katrin Storhaugstuen</t>
  </si>
  <si>
    <t>Øyvind Skoglund</t>
  </si>
  <si>
    <t>T.O. Torsteinshaugen</t>
  </si>
  <si>
    <t>Terje Bondeli</t>
  </si>
  <si>
    <t>Magne Erik Olsen</t>
  </si>
  <si>
    <t>Pål Sigurd Romskaug</t>
  </si>
  <si>
    <t>Henning Olsen</t>
  </si>
  <si>
    <t>Rolf Johan Boysen</t>
  </si>
  <si>
    <t>Tron August Bråten</t>
  </si>
  <si>
    <t>Gudbrand Mikkelsen</t>
  </si>
  <si>
    <t>Per Sverre Thomassen</t>
  </si>
  <si>
    <t>Henning Rugsveen</t>
  </si>
  <si>
    <t>Frode Vermund</t>
  </si>
  <si>
    <t>Arild Bergersen</t>
  </si>
  <si>
    <t>Tom Ole Beck</t>
  </si>
  <si>
    <t>John Bergsløkken</t>
  </si>
  <si>
    <t>Bjørn Kjetil Sagerud</t>
  </si>
  <si>
    <t>Tore Meiningen</t>
  </si>
  <si>
    <t>Jens Mathiesen</t>
  </si>
  <si>
    <t>Jørgen Mathiesen</t>
  </si>
  <si>
    <t>Grethe B.Bergersen</t>
  </si>
  <si>
    <t>Monica Bekkelund</t>
  </si>
  <si>
    <t>Randi Hansen</t>
  </si>
  <si>
    <t>Mona Danielsen</t>
  </si>
  <si>
    <t>Anita Hagen</t>
  </si>
  <si>
    <t>Liv S.Engom</t>
  </si>
  <si>
    <t>Svenn-Rune Hansen</t>
  </si>
  <si>
    <t>Magnus Johansson</t>
  </si>
  <si>
    <t>Geyr Nerdrum</t>
  </si>
  <si>
    <t>Henry Alf Arnesen</t>
  </si>
  <si>
    <t>Bjørn Arild Olsen</t>
  </si>
  <si>
    <t>Stein Erik Rugsveen</t>
  </si>
  <si>
    <t>Kjell Ivar Holthe</t>
  </si>
  <si>
    <t>Eddy Eriksen</t>
  </si>
  <si>
    <t>Tommy Brattbo</t>
  </si>
  <si>
    <t>Bertil Blegeberg</t>
  </si>
  <si>
    <t>Bjørn Arndre Brendengen</t>
  </si>
  <si>
    <t>Håvard Brandett</t>
  </si>
  <si>
    <t>Helge Johansen</t>
  </si>
  <si>
    <t>Tommy Gundersen</t>
  </si>
  <si>
    <t>Emil Tervo</t>
  </si>
  <si>
    <t>Thomas Brendengen</t>
  </si>
  <si>
    <t>Håkon Reum</t>
  </si>
  <si>
    <t>Lisbet Buserud</t>
  </si>
  <si>
    <t>As</t>
  </si>
  <si>
    <t>Gl</t>
  </si>
  <si>
    <t>As=Askøy</t>
  </si>
  <si>
    <t>Mona Lisbeth Galåen</t>
  </si>
  <si>
    <t>Vilhelm Johansen</t>
  </si>
  <si>
    <t>Shalaw</t>
  </si>
  <si>
    <t>Terje Johansen</t>
  </si>
  <si>
    <t>Per Ragnar Lillebråten</t>
  </si>
  <si>
    <t>Arne Myhre</t>
  </si>
  <si>
    <t>Odd Arild Dokken</t>
  </si>
  <si>
    <t>Magne Garli</t>
  </si>
  <si>
    <t>Arne Sørumshaugen</t>
  </si>
  <si>
    <t>U11:</t>
  </si>
  <si>
    <t>U13:</t>
  </si>
  <si>
    <t>Br=Briskebyen</t>
  </si>
  <si>
    <t>Gj=Gjøvik</t>
  </si>
  <si>
    <t>Gl=Glåmdal</t>
  </si>
  <si>
    <t>Ha=Hallingkast</t>
  </si>
  <si>
    <t>Patrick Mårtensson</t>
  </si>
  <si>
    <t xml:space="preserve">Ole-André Bjørsland </t>
  </si>
  <si>
    <t>Gunnar Jan Hansen</t>
  </si>
  <si>
    <t>Arve Fossum</t>
  </si>
  <si>
    <t>Morten Berntsen</t>
  </si>
  <si>
    <t>Tor Engeskaug</t>
  </si>
  <si>
    <t>Morten Lillehovde</t>
  </si>
  <si>
    <t>*</t>
  </si>
  <si>
    <t>Jorunn Jusnes</t>
  </si>
  <si>
    <t>Amelia Åsengen</t>
  </si>
  <si>
    <t>Johan Helland</t>
  </si>
  <si>
    <t>Helge Paulsen</t>
  </si>
  <si>
    <t>Svein Bakken</t>
  </si>
  <si>
    <t>Linda Mari Dammen</t>
  </si>
  <si>
    <t>Lisa Marie Stensby</t>
  </si>
  <si>
    <t>Finn Moseby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</si>
</sst>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8.3000000000000007"/>
      <color indexed="63"/>
      <name val="Tahoma"/>
      <family val="2"/>
    </font>
    <font>
      <sz val="10"/>
      <color indexed="63"/>
      <name val="Arial Unicode MS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22"/>
      <color indexed="8"/>
      <name val="Arial"/>
      <family val="2"/>
    </font>
    <font>
      <sz val="14"/>
      <color indexed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0" fontId="0" fillId="0" borderId="1" xfId="0" applyFill="1" applyBorder="1"/>
    <xf numFmtId="0" fontId="10" fillId="0" borderId="0" xfId="0" applyFont="1"/>
    <xf numFmtId="0" fontId="11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2" fillId="0" borderId="1" xfId="0" applyFont="1" applyBorder="1"/>
    <xf numFmtId="0" fontId="12" fillId="0" borderId="0" xfId="0" applyFont="1"/>
    <xf numFmtId="0" fontId="12" fillId="0" borderId="0" xfId="0" applyFont="1" applyBorder="1"/>
    <xf numFmtId="0" fontId="0" fillId="0" borderId="0" xfId="0" applyFill="1" applyBorder="1"/>
    <xf numFmtId="0" fontId="6" fillId="0" borderId="2" xfId="0" applyFont="1" applyBorder="1"/>
    <xf numFmtId="0" fontId="12" fillId="0" borderId="1" xfId="1" applyBorder="1"/>
    <xf numFmtId="0" fontId="13" fillId="0" borderId="1" xfId="0" applyFont="1" applyBorder="1"/>
    <xf numFmtId="0" fontId="8" fillId="0" borderId="1" xfId="0" applyFont="1" applyBorder="1"/>
    <xf numFmtId="2" fontId="0" fillId="0" borderId="0" xfId="0" applyNumberFormat="1"/>
    <xf numFmtId="0" fontId="14" fillId="0" borderId="1" xfId="0" applyFont="1" applyBorder="1"/>
    <xf numFmtId="0" fontId="13" fillId="2" borderId="1" xfId="0" applyFont="1" applyFill="1" applyBorder="1" applyAlignment="1">
      <alignment horizontal="left" wrapText="1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Alignment="1">
      <alignment horizontal="left" indent="1"/>
    </xf>
    <xf numFmtId="0" fontId="13" fillId="0" borderId="0" xfId="0" applyFont="1"/>
    <xf numFmtId="0" fontId="12" fillId="0" borderId="0" xfId="0" applyFont="1" applyBorder="1" applyAlignment="1">
      <alignment horizontal="center"/>
    </xf>
    <xf numFmtId="0" fontId="17" fillId="0" borderId="1" xfId="0" applyFont="1" applyBorder="1" applyAlignment="1"/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0" xfId="0" applyFont="1" applyAlignment="1"/>
    <xf numFmtId="0" fontId="18" fillId="0" borderId="1" xfId="0" applyFont="1" applyBorder="1" applyAlignment="1"/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Fill="1" applyBorder="1" applyAlignment="1"/>
    <xf numFmtId="0" fontId="17" fillId="0" borderId="1" xfId="0" applyFont="1" applyBorder="1"/>
    <xf numFmtId="0" fontId="17" fillId="0" borderId="0" xfId="0" applyFont="1" applyBorder="1" applyAlignment="1"/>
    <xf numFmtId="0" fontId="19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0" borderId="3" xfId="0" applyFont="1" applyBorder="1"/>
    <xf numFmtId="0" fontId="17" fillId="2" borderId="1" xfId="0" applyFont="1" applyFill="1" applyBorder="1" applyAlignment="1">
      <alignment horizontal="left" wrapText="1" inden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21" fillId="0" borderId="0" xfId="0" applyFont="1"/>
    <xf numFmtId="0" fontId="21" fillId="0" borderId="1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" xfId="0" applyFont="1" applyFill="1" applyBorder="1"/>
    <xf numFmtId="0" fontId="21" fillId="0" borderId="0" xfId="0" applyFont="1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" fontId="21" fillId="0" borderId="1" xfId="0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0" fillId="0" borderId="6" xfId="0" applyBorder="1"/>
    <xf numFmtId="0" fontId="14" fillId="0" borderId="0" xfId="0" applyFont="1" applyBorder="1"/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4" fillId="0" borderId="0" xfId="0" applyFont="1" applyBorder="1"/>
    <xf numFmtId="2" fontId="24" fillId="0" borderId="0" xfId="0" applyNumberFormat="1" applyFont="1" applyBorder="1" applyAlignment="1">
      <alignment horizontal="center"/>
    </xf>
    <xf numFmtId="0" fontId="24" fillId="0" borderId="7" xfId="0" applyFont="1" applyBorder="1" applyAlignment="1"/>
    <xf numFmtId="0" fontId="24" fillId="0" borderId="7" xfId="0" applyFont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wrapText="1"/>
    </xf>
    <xf numFmtId="2" fontId="17" fillId="0" borderId="1" xfId="0" applyNumberFormat="1" applyFont="1" applyBorder="1" applyAlignment="1">
      <alignment horizontal="center"/>
    </xf>
    <xf numFmtId="2" fontId="17" fillId="0" borderId="0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17" fillId="0" borderId="2" xfId="0" applyFont="1" applyBorder="1" applyAlignment="1"/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1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Q169"/>
  <sheetViews>
    <sheetView tabSelected="1" workbookViewId="0">
      <pane ySplit="2" topLeftCell="A3" activePane="bottomLeft" state="frozen"/>
      <selection pane="bottomLeft" activeCell="A127" sqref="A127"/>
    </sheetView>
  </sheetViews>
  <sheetFormatPr baseColWidth="10" defaultColWidth="9.140625" defaultRowHeight="12.75"/>
  <cols>
    <col min="1" max="1" width="4.42578125" style="53" customWidth="1"/>
    <col min="2" max="2" width="21.140625" style="41" customWidth="1"/>
    <col min="3" max="3" width="5.85546875" style="50" customWidth="1"/>
    <col min="4" max="4" width="6.85546875" style="51" customWidth="1"/>
    <col min="5" max="13" width="7.28515625" style="50" customWidth="1"/>
    <col min="14" max="14" width="9.140625" style="50" customWidth="1"/>
    <col min="15" max="15" width="5.85546875" style="50" customWidth="1"/>
    <col min="16" max="16" width="9.140625" style="50"/>
    <col min="17" max="16384" width="9.140625" style="53"/>
  </cols>
  <sheetData>
    <row r="1" spans="1:16" ht="27">
      <c r="A1" s="49" t="s">
        <v>167</v>
      </c>
      <c r="H1" s="52" t="s">
        <v>36</v>
      </c>
    </row>
    <row r="2" spans="1:16">
      <c r="A2" s="47" t="s">
        <v>85</v>
      </c>
      <c r="B2" s="37" t="s">
        <v>14</v>
      </c>
      <c r="C2" s="39" t="s">
        <v>0</v>
      </c>
      <c r="D2" s="40" t="s">
        <v>1</v>
      </c>
      <c r="E2" s="39" t="s">
        <v>2</v>
      </c>
      <c r="F2" s="39" t="s">
        <v>3</v>
      </c>
      <c r="G2" s="39" t="s">
        <v>4</v>
      </c>
      <c r="H2" s="39" t="s">
        <v>5</v>
      </c>
      <c r="I2" s="39" t="s">
        <v>6</v>
      </c>
      <c r="J2" s="39" t="s">
        <v>7</v>
      </c>
      <c r="K2" s="39" t="s">
        <v>8</v>
      </c>
      <c r="L2" s="39" t="s">
        <v>9</v>
      </c>
      <c r="M2" s="39" t="s">
        <v>10</v>
      </c>
      <c r="N2" s="39" t="s">
        <v>11</v>
      </c>
      <c r="O2" s="39" t="s">
        <v>12</v>
      </c>
      <c r="P2" s="39" t="s">
        <v>13</v>
      </c>
    </row>
    <row r="3" spans="1:16">
      <c r="A3" s="47"/>
      <c r="B3" s="37"/>
      <c r="C3" s="39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5.75">
      <c r="A4" s="47"/>
      <c r="B4" s="42" t="s">
        <v>159</v>
      </c>
      <c r="C4" s="39"/>
      <c r="D4" s="40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>
      <c r="A5" s="47">
        <v>1</v>
      </c>
      <c r="B5" s="37" t="s">
        <v>268</v>
      </c>
      <c r="C5" s="39" t="s">
        <v>26</v>
      </c>
      <c r="D5" s="40"/>
      <c r="E5" s="39"/>
      <c r="F5" s="39">
        <v>1305</v>
      </c>
      <c r="G5" s="39"/>
      <c r="H5" s="39"/>
      <c r="I5" s="39"/>
      <c r="J5" s="39"/>
      <c r="K5" s="39"/>
      <c r="L5" s="39"/>
      <c r="M5" s="39"/>
      <c r="N5" s="39">
        <f t="shared" ref="N5:N16" si="0">SUM(D5:M5)</f>
        <v>1305</v>
      </c>
      <c r="O5" s="39">
        <f t="shared" ref="O5:O16" si="1">COUNT(D5:M5)*6</f>
        <v>6</v>
      </c>
      <c r="P5" s="99">
        <f t="shared" ref="P5:P16" si="2">N5/O5</f>
        <v>217.5</v>
      </c>
    </row>
    <row r="6" spans="1:16">
      <c r="A6" s="47">
        <v>2</v>
      </c>
      <c r="B6" s="37" t="s">
        <v>253</v>
      </c>
      <c r="C6" s="39" t="s">
        <v>26</v>
      </c>
      <c r="D6" s="40"/>
      <c r="E6" s="39">
        <v>1302</v>
      </c>
      <c r="F6" s="39">
        <v>1193</v>
      </c>
      <c r="G6" s="39"/>
      <c r="H6" s="39"/>
      <c r="I6" s="39"/>
      <c r="J6" s="39"/>
      <c r="K6" s="39"/>
      <c r="L6" s="39"/>
      <c r="M6" s="39"/>
      <c r="N6" s="39">
        <f t="shared" si="0"/>
        <v>2495</v>
      </c>
      <c r="O6" s="39">
        <f t="shared" si="1"/>
        <v>12</v>
      </c>
      <c r="P6" s="99">
        <f t="shared" si="2"/>
        <v>207.91666666666666</v>
      </c>
    </row>
    <row r="7" spans="1:16">
      <c r="A7" s="47">
        <v>3</v>
      </c>
      <c r="B7" s="37" t="s">
        <v>151</v>
      </c>
      <c r="C7" s="39" t="s">
        <v>26</v>
      </c>
      <c r="D7" s="40">
        <v>1278</v>
      </c>
      <c r="E7" s="39">
        <v>1191</v>
      </c>
      <c r="F7" s="39">
        <v>1247</v>
      </c>
      <c r="G7" s="39"/>
      <c r="H7" s="39"/>
      <c r="I7" s="39"/>
      <c r="J7" s="39"/>
      <c r="K7" s="39"/>
      <c r="L7" s="39"/>
      <c r="M7" s="39"/>
      <c r="N7" s="39">
        <f t="shared" si="0"/>
        <v>3716</v>
      </c>
      <c r="O7" s="39">
        <f t="shared" si="1"/>
        <v>18</v>
      </c>
      <c r="P7" s="99">
        <f t="shared" si="2"/>
        <v>206.44444444444446</v>
      </c>
    </row>
    <row r="8" spans="1:16">
      <c r="A8" s="47">
        <v>4</v>
      </c>
      <c r="B8" s="37" t="s">
        <v>129</v>
      </c>
      <c r="C8" s="39" t="s">
        <v>26</v>
      </c>
      <c r="D8" s="40">
        <v>1157</v>
      </c>
      <c r="E8" s="39">
        <v>1184</v>
      </c>
      <c r="F8" s="39">
        <v>1199</v>
      </c>
      <c r="G8" s="39"/>
      <c r="H8" s="39"/>
      <c r="I8" s="39"/>
      <c r="J8" s="39"/>
      <c r="K8" s="39"/>
      <c r="L8" s="39"/>
      <c r="M8" s="39"/>
      <c r="N8" s="39">
        <f t="shared" si="0"/>
        <v>3540</v>
      </c>
      <c r="O8" s="39">
        <f t="shared" si="1"/>
        <v>18</v>
      </c>
      <c r="P8" s="99">
        <f t="shared" si="2"/>
        <v>196.66666666666666</v>
      </c>
    </row>
    <row r="9" spans="1:16">
      <c r="A9" s="47">
        <v>5</v>
      </c>
      <c r="B9" s="37" t="s">
        <v>254</v>
      </c>
      <c r="C9" s="39" t="s">
        <v>26</v>
      </c>
      <c r="D9" s="40"/>
      <c r="E9" s="39">
        <v>1155</v>
      </c>
      <c r="F9" s="39"/>
      <c r="G9" s="39"/>
      <c r="H9" s="39"/>
      <c r="I9" s="39"/>
      <c r="J9" s="39"/>
      <c r="K9" s="39"/>
      <c r="L9" s="39"/>
      <c r="M9" s="39"/>
      <c r="N9" s="39">
        <f t="shared" si="0"/>
        <v>1155</v>
      </c>
      <c r="O9" s="39">
        <f t="shared" si="1"/>
        <v>6</v>
      </c>
      <c r="P9" s="99">
        <f t="shared" si="2"/>
        <v>192.5</v>
      </c>
    </row>
    <row r="10" spans="1:16">
      <c r="A10" s="47">
        <v>6</v>
      </c>
      <c r="B10" s="37" t="s">
        <v>27</v>
      </c>
      <c r="C10" s="39" t="s">
        <v>26</v>
      </c>
      <c r="D10" s="40">
        <v>1146</v>
      </c>
      <c r="E10" s="39">
        <v>1076</v>
      </c>
      <c r="F10" s="39">
        <v>1136</v>
      </c>
      <c r="G10" s="39"/>
      <c r="H10" s="39"/>
      <c r="I10" s="39"/>
      <c r="J10" s="39"/>
      <c r="K10" s="39"/>
      <c r="L10" s="39"/>
      <c r="M10" s="39"/>
      <c r="N10" s="39">
        <f t="shared" si="0"/>
        <v>3358</v>
      </c>
      <c r="O10" s="39">
        <f t="shared" si="1"/>
        <v>18</v>
      </c>
      <c r="P10" s="99">
        <f t="shared" si="2"/>
        <v>186.55555555555554</v>
      </c>
    </row>
    <row r="11" spans="1:16">
      <c r="A11" s="47">
        <v>7</v>
      </c>
      <c r="B11" s="37" t="s">
        <v>30</v>
      </c>
      <c r="C11" s="39" t="s">
        <v>26</v>
      </c>
      <c r="D11" s="40">
        <v>1076</v>
      </c>
      <c r="E11" s="39"/>
      <c r="F11" s="39">
        <v>1134</v>
      </c>
      <c r="G11" s="39"/>
      <c r="H11" s="39"/>
      <c r="I11" s="39"/>
      <c r="J11" s="39"/>
      <c r="K11" s="39"/>
      <c r="L11" s="39"/>
      <c r="M11" s="39"/>
      <c r="N11" s="39">
        <f t="shared" si="0"/>
        <v>2210</v>
      </c>
      <c r="O11" s="39">
        <f t="shared" si="1"/>
        <v>12</v>
      </c>
      <c r="P11" s="99">
        <f t="shared" si="2"/>
        <v>184.16666666666666</v>
      </c>
    </row>
    <row r="12" spans="1:16">
      <c r="A12" s="47">
        <v>8</v>
      </c>
      <c r="B12" s="37" t="s">
        <v>180</v>
      </c>
      <c r="C12" s="39" t="s">
        <v>26</v>
      </c>
      <c r="D12" s="40">
        <v>1052</v>
      </c>
      <c r="E12" s="39">
        <v>1134</v>
      </c>
      <c r="F12" s="39"/>
      <c r="G12" s="39"/>
      <c r="H12" s="39"/>
      <c r="I12" s="39"/>
      <c r="J12" s="39"/>
      <c r="K12" s="39"/>
      <c r="L12" s="39"/>
      <c r="M12" s="39"/>
      <c r="N12" s="39">
        <f t="shared" si="0"/>
        <v>2186</v>
      </c>
      <c r="O12" s="39">
        <f t="shared" si="1"/>
        <v>12</v>
      </c>
      <c r="P12" s="99">
        <f t="shared" si="2"/>
        <v>182.16666666666666</v>
      </c>
    </row>
    <row r="13" spans="1:16">
      <c r="A13" s="47">
        <v>9</v>
      </c>
      <c r="B13" s="37" t="s">
        <v>130</v>
      </c>
      <c r="C13" s="39" t="s">
        <v>26</v>
      </c>
      <c r="D13" s="40">
        <v>1094</v>
      </c>
      <c r="E13" s="39">
        <v>1061</v>
      </c>
      <c r="F13" s="39">
        <v>1079</v>
      </c>
      <c r="G13" s="39"/>
      <c r="H13" s="39"/>
      <c r="I13" s="39"/>
      <c r="J13" s="39"/>
      <c r="K13" s="39"/>
      <c r="L13" s="39"/>
      <c r="M13" s="39"/>
      <c r="N13" s="39">
        <f t="shared" si="0"/>
        <v>3234</v>
      </c>
      <c r="O13" s="39">
        <f t="shared" si="1"/>
        <v>18</v>
      </c>
      <c r="P13" s="99">
        <f t="shared" si="2"/>
        <v>179.66666666666666</v>
      </c>
    </row>
    <row r="14" spans="1:16">
      <c r="A14" s="47">
        <v>10</v>
      </c>
      <c r="B14" s="37" t="s">
        <v>133</v>
      </c>
      <c r="C14" s="39" t="s">
        <v>26</v>
      </c>
      <c r="D14" s="40">
        <v>1089</v>
      </c>
      <c r="E14" s="39"/>
      <c r="F14" s="39">
        <v>1052</v>
      </c>
      <c r="G14" s="39"/>
      <c r="H14" s="39"/>
      <c r="I14" s="39"/>
      <c r="J14" s="39"/>
      <c r="K14" s="39"/>
      <c r="L14" s="39"/>
      <c r="M14" s="39"/>
      <c r="N14" s="39">
        <f t="shared" si="0"/>
        <v>2141</v>
      </c>
      <c r="O14" s="39">
        <f t="shared" si="1"/>
        <v>12</v>
      </c>
      <c r="P14" s="99">
        <f t="shared" si="2"/>
        <v>178.41666666666666</v>
      </c>
    </row>
    <row r="15" spans="1:16">
      <c r="A15" s="47">
        <v>11</v>
      </c>
      <c r="B15" s="37" t="s">
        <v>255</v>
      </c>
      <c r="C15" s="39" t="s">
        <v>26</v>
      </c>
      <c r="D15" s="40"/>
      <c r="E15" s="39">
        <v>1034</v>
      </c>
      <c r="F15" s="39">
        <v>1012</v>
      </c>
      <c r="G15" s="39"/>
      <c r="H15" s="39"/>
      <c r="I15" s="39"/>
      <c r="J15" s="39"/>
      <c r="K15" s="39"/>
      <c r="L15" s="39"/>
      <c r="M15" s="39"/>
      <c r="N15" s="39">
        <f t="shared" si="0"/>
        <v>2046</v>
      </c>
      <c r="O15" s="39">
        <f t="shared" si="1"/>
        <v>12</v>
      </c>
      <c r="P15" s="99">
        <f t="shared" si="2"/>
        <v>170.5</v>
      </c>
    </row>
    <row r="16" spans="1:16">
      <c r="A16" s="47">
        <v>12</v>
      </c>
      <c r="B16" s="37" t="s">
        <v>267</v>
      </c>
      <c r="C16" s="39" t="s">
        <v>26</v>
      </c>
      <c r="D16" s="40"/>
      <c r="E16" s="39"/>
      <c r="F16" s="39">
        <v>946</v>
      </c>
      <c r="G16" s="39"/>
      <c r="H16" s="39"/>
      <c r="I16" s="39"/>
      <c r="J16" s="39"/>
      <c r="K16" s="39"/>
      <c r="L16" s="39"/>
      <c r="M16" s="39"/>
      <c r="N16" s="39">
        <f t="shared" si="0"/>
        <v>946</v>
      </c>
      <c r="O16" s="39">
        <f t="shared" si="1"/>
        <v>6</v>
      </c>
      <c r="P16" s="99">
        <f t="shared" si="2"/>
        <v>157.66666666666666</v>
      </c>
    </row>
    <row r="17" spans="1:16">
      <c r="A17" s="47"/>
      <c r="B17" s="37"/>
      <c r="C17" s="39"/>
      <c r="D17" s="40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99"/>
    </row>
    <row r="18" spans="1:16" ht="15.75">
      <c r="A18" s="47"/>
      <c r="B18" s="42" t="s">
        <v>164</v>
      </c>
      <c r="C18" s="39"/>
      <c r="D18" s="40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99"/>
    </row>
    <row r="19" spans="1:16">
      <c r="A19" s="47">
        <v>1</v>
      </c>
      <c r="B19" s="37" t="s">
        <v>24</v>
      </c>
      <c r="C19" s="39" t="s">
        <v>105</v>
      </c>
      <c r="D19" s="40">
        <v>1093</v>
      </c>
      <c r="E19" s="39">
        <v>1179</v>
      </c>
      <c r="F19" s="39"/>
      <c r="G19" s="39"/>
      <c r="H19" s="39"/>
      <c r="I19" s="39"/>
      <c r="J19" s="39"/>
      <c r="K19" s="39"/>
      <c r="L19" s="39"/>
      <c r="M19" s="39"/>
      <c r="N19" s="39">
        <f t="shared" ref="N19:N31" si="3">SUM(D19:M19)</f>
        <v>2272</v>
      </c>
      <c r="O19" s="39">
        <f t="shared" ref="O19:O31" si="4">COUNT(D19:M19)*6</f>
        <v>12</v>
      </c>
      <c r="P19" s="99">
        <f t="shared" ref="P19:P31" si="5">N19/O19</f>
        <v>189.33333333333334</v>
      </c>
    </row>
    <row r="20" spans="1:16">
      <c r="A20" s="47">
        <v>3</v>
      </c>
      <c r="B20" s="37" t="s">
        <v>256</v>
      </c>
      <c r="C20" s="39" t="s">
        <v>25</v>
      </c>
      <c r="D20" s="40"/>
      <c r="E20" s="39">
        <v>1049</v>
      </c>
      <c r="F20" s="39"/>
      <c r="G20" s="39"/>
      <c r="H20" s="39"/>
      <c r="I20" s="39"/>
      <c r="J20" s="39"/>
      <c r="K20" s="39"/>
      <c r="L20" s="39"/>
      <c r="M20" s="39"/>
      <c r="N20" s="39">
        <f t="shared" si="3"/>
        <v>1049</v>
      </c>
      <c r="O20" s="39">
        <f t="shared" si="4"/>
        <v>6</v>
      </c>
      <c r="P20" s="99">
        <f t="shared" si="5"/>
        <v>174.83333333333334</v>
      </c>
    </row>
    <row r="21" spans="1:16">
      <c r="A21" s="47">
        <v>2</v>
      </c>
      <c r="B21" s="37" t="s">
        <v>34</v>
      </c>
      <c r="C21" s="39" t="s">
        <v>25</v>
      </c>
      <c r="D21" s="40">
        <v>1064</v>
      </c>
      <c r="E21" s="39">
        <v>1066</v>
      </c>
      <c r="F21" s="39">
        <v>856</v>
      </c>
      <c r="G21" s="39"/>
      <c r="H21" s="39"/>
      <c r="I21" s="39"/>
      <c r="J21" s="39"/>
      <c r="K21" s="39"/>
      <c r="L21" s="39"/>
      <c r="M21" s="39"/>
      <c r="N21" s="39">
        <f t="shared" si="3"/>
        <v>2986</v>
      </c>
      <c r="O21" s="39">
        <f t="shared" si="4"/>
        <v>18</v>
      </c>
      <c r="P21" s="99">
        <f t="shared" si="5"/>
        <v>165.88888888888889</v>
      </c>
    </row>
    <row r="22" spans="1:16">
      <c r="A22" s="47">
        <v>5</v>
      </c>
      <c r="B22" s="37" t="s">
        <v>258</v>
      </c>
      <c r="C22" s="39" t="s">
        <v>25</v>
      </c>
      <c r="D22" s="40"/>
      <c r="E22" s="39">
        <v>991</v>
      </c>
      <c r="F22" s="39">
        <v>963</v>
      </c>
      <c r="G22" s="39"/>
      <c r="H22" s="39"/>
      <c r="I22" s="39"/>
      <c r="J22" s="39"/>
      <c r="K22" s="39"/>
      <c r="L22" s="39"/>
      <c r="M22" s="39"/>
      <c r="N22" s="39">
        <f t="shared" si="3"/>
        <v>1954</v>
      </c>
      <c r="O22" s="39">
        <f t="shared" si="4"/>
        <v>12</v>
      </c>
      <c r="P22" s="99">
        <f t="shared" si="5"/>
        <v>162.83333333333334</v>
      </c>
    </row>
    <row r="23" spans="1:16">
      <c r="A23" s="47">
        <v>7</v>
      </c>
      <c r="B23" s="37" t="s">
        <v>259</v>
      </c>
      <c r="C23" s="39" t="s">
        <v>25</v>
      </c>
      <c r="D23" s="40"/>
      <c r="E23" s="39">
        <v>973</v>
      </c>
      <c r="F23" s="39"/>
      <c r="G23" s="39"/>
      <c r="H23" s="39"/>
      <c r="I23" s="39"/>
      <c r="J23" s="39"/>
      <c r="K23" s="39"/>
      <c r="L23" s="39"/>
      <c r="M23" s="39"/>
      <c r="N23" s="39">
        <f t="shared" si="3"/>
        <v>973</v>
      </c>
      <c r="O23" s="39">
        <f t="shared" si="4"/>
        <v>6</v>
      </c>
      <c r="P23" s="99">
        <f t="shared" si="5"/>
        <v>162.16666666666666</v>
      </c>
    </row>
    <row r="24" spans="1:16">
      <c r="A24" s="47">
        <v>4</v>
      </c>
      <c r="B24" s="37" t="s">
        <v>257</v>
      </c>
      <c r="C24" s="39" t="s">
        <v>25</v>
      </c>
      <c r="D24" s="40"/>
      <c r="E24" s="39">
        <v>1002</v>
      </c>
      <c r="F24" s="39">
        <v>942</v>
      </c>
      <c r="G24" s="39"/>
      <c r="H24" s="39"/>
      <c r="I24" s="39"/>
      <c r="J24" s="39"/>
      <c r="K24" s="39"/>
      <c r="L24" s="39"/>
      <c r="M24" s="39"/>
      <c r="N24" s="39">
        <f t="shared" si="3"/>
        <v>1944</v>
      </c>
      <c r="O24" s="39">
        <f t="shared" si="4"/>
        <v>12</v>
      </c>
      <c r="P24" s="99">
        <f t="shared" si="5"/>
        <v>162</v>
      </c>
    </row>
    <row r="25" spans="1:16">
      <c r="A25" s="47">
        <v>6</v>
      </c>
      <c r="B25" s="37" t="s">
        <v>31</v>
      </c>
      <c r="C25" s="39" t="s">
        <v>25</v>
      </c>
      <c r="D25" s="40">
        <v>1026</v>
      </c>
      <c r="E25" s="39">
        <v>949</v>
      </c>
      <c r="F25" s="39">
        <v>897</v>
      </c>
      <c r="G25" s="39"/>
      <c r="H25" s="39"/>
      <c r="I25" s="39"/>
      <c r="J25" s="39"/>
      <c r="K25" s="39"/>
      <c r="L25" s="39"/>
      <c r="M25" s="39"/>
      <c r="N25" s="39">
        <f t="shared" si="3"/>
        <v>2872</v>
      </c>
      <c r="O25" s="39">
        <f t="shared" si="4"/>
        <v>18</v>
      </c>
      <c r="P25" s="99">
        <f t="shared" si="5"/>
        <v>159.55555555555554</v>
      </c>
    </row>
    <row r="26" spans="1:16">
      <c r="A26" s="47">
        <v>8</v>
      </c>
      <c r="B26" s="37" t="s">
        <v>181</v>
      </c>
      <c r="C26" s="39" t="s">
        <v>25</v>
      </c>
      <c r="D26" s="40">
        <v>852</v>
      </c>
      <c r="E26" s="39">
        <v>985</v>
      </c>
      <c r="F26" s="39">
        <v>875</v>
      </c>
      <c r="G26" s="39"/>
      <c r="H26" s="39"/>
      <c r="I26" s="39"/>
      <c r="J26" s="39"/>
      <c r="K26" s="39"/>
      <c r="L26" s="39"/>
      <c r="M26" s="39"/>
      <c r="N26" s="39">
        <f t="shared" si="3"/>
        <v>2712</v>
      </c>
      <c r="O26" s="39">
        <f t="shared" si="4"/>
        <v>18</v>
      </c>
      <c r="P26" s="99">
        <f t="shared" si="5"/>
        <v>150.66666666666666</v>
      </c>
    </row>
    <row r="27" spans="1:16">
      <c r="A27" s="47">
        <v>9</v>
      </c>
      <c r="B27" s="37" t="s">
        <v>260</v>
      </c>
      <c r="C27" s="39" t="s">
        <v>25</v>
      </c>
      <c r="D27" s="40"/>
      <c r="E27" s="39">
        <v>903</v>
      </c>
      <c r="F27" s="39">
        <v>886</v>
      </c>
      <c r="G27" s="39"/>
      <c r="H27" s="39"/>
      <c r="I27" s="39"/>
      <c r="J27" s="39"/>
      <c r="K27" s="39"/>
      <c r="L27" s="39"/>
      <c r="M27" s="39"/>
      <c r="N27" s="39">
        <f t="shared" si="3"/>
        <v>1789</v>
      </c>
      <c r="O27" s="39">
        <f t="shared" si="4"/>
        <v>12</v>
      </c>
      <c r="P27" s="99">
        <f t="shared" si="5"/>
        <v>149.08333333333334</v>
      </c>
    </row>
    <row r="28" spans="1:16">
      <c r="A28" s="47">
        <v>13</v>
      </c>
      <c r="B28" s="37" t="s">
        <v>131</v>
      </c>
      <c r="C28" s="39" t="s">
        <v>25</v>
      </c>
      <c r="D28" s="40">
        <v>823</v>
      </c>
      <c r="E28" s="39"/>
      <c r="F28" s="39">
        <v>943</v>
      </c>
      <c r="G28" s="39"/>
      <c r="H28" s="39"/>
      <c r="I28" s="39"/>
      <c r="J28" s="39"/>
      <c r="K28" s="39"/>
      <c r="L28" s="39"/>
      <c r="M28" s="39"/>
      <c r="N28" s="39">
        <f t="shared" si="3"/>
        <v>1766</v>
      </c>
      <c r="O28" s="39">
        <f t="shared" si="4"/>
        <v>12</v>
      </c>
      <c r="P28" s="99">
        <f t="shared" si="5"/>
        <v>147.16666666666666</v>
      </c>
    </row>
    <row r="29" spans="1:16">
      <c r="A29" s="47">
        <v>10</v>
      </c>
      <c r="B29" s="37" t="s">
        <v>35</v>
      </c>
      <c r="C29" s="39" t="s">
        <v>25</v>
      </c>
      <c r="D29" s="40">
        <v>880</v>
      </c>
      <c r="E29" s="39"/>
      <c r="F29" s="54"/>
      <c r="G29" s="39"/>
      <c r="H29" s="39"/>
      <c r="I29" s="39"/>
      <c r="J29" s="39"/>
      <c r="K29" s="39"/>
      <c r="L29" s="39"/>
      <c r="M29" s="39"/>
      <c r="N29" s="39">
        <f t="shared" si="3"/>
        <v>880</v>
      </c>
      <c r="O29" s="39">
        <f t="shared" si="4"/>
        <v>6</v>
      </c>
      <c r="P29" s="99">
        <f t="shared" si="5"/>
        <v>146.66666666666666</v>
      </c>
    </row>
    <row r="30" spans="1:16">
      <c r="A30" s="47">
        <v>12</v>
      </c>
      <c r="B30" s="37" t="s">
        <v>32</v>
      </c>
      <c r="C30" s="39" t="s">
        <v>25</v>
      </c>
      <c r="D30" s="40">
        <v>859</v>
      </c>
      <c r="E30" s="39">
        <v>806</v>
      </c>
      <c r="F30" s="39">
        <v>888</v>
      </c>
      <c r="G30" s="39"/>
      <c r="H30" s="39"/>
      <c r="I30" s="39"/>
      <c r="J30" s="39"/>
      <c r="K30" s="39"/>
      <c r="L30" s="39"/>
      <c r="M30" s="39"/>
      <c r="N30" s="39">
        <f t="shared" si="3"/>
        <v>2553</v>
      </c>
      <c r="O30" s="39">
        <f t="shared" si="4"/>
        <v>18</v>
      </c>
      <c r="P30" s="99">
        <f t="shared" si="5"/>
        <v>141.83333333333334</v>
      </c>
    </row>
    <row r="31" spans="1:16">
      <c r="A31" s="47">
        <v>11</v>
      </c>
      <c r="B31" s="37" t="s">
        <v>33</v>
      </c>
      <c r="C31" s="39" t="s">
        <v>25</v>
      </c>
      <c r="D31" s="40">
        <v>834</v>
      </c>
      <c r="E31" s="39"/>
      <c r="F31" s="39">
        <v>803</v>
      </c>
      <c r="G31" s="39"/>
      <c r="H31" s="39"/>
      <c r="I31" s="39"/>
      <c r="J31" s="39"/>
      <c r="K31" s="39"/>
      <c r="L31" s="39"/>
      <c r="M31" s="39"/>
      <c r="N31" s="39">
        <f t="shared" si="3"/>
        <v>1637</v>
      </c>
      <c r="O31" s="39">
        <f t="shared" si="4"/>
        <v>12</v>
      </c>
      <c r="P31" s="99">
        <f t="shared" si="5"/>
        <v>136.41666666666666</v>
      </c>
    </row>
    <row r="32" spans="1:16">
      <c r="A32" s="47"/>
      <c r="B32" s="37"/>
      <c r="C32" s="39"/>
      <c r="D32" s="40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99"/>
    </row>
    <row r="33" spans="1:16" ht="15.75">
      <c r="A33" s="47"/>
      <c r="B33" s="42" t="s">
        <v>163</v>
      </c>
      <c r="C33" s="39"/>
      <c r="D33" s="40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99"/>
    </row>
    <row r="34" spans="1:16">
      <c r="A34" s="47">
        <v>1</v>
      </c>
      <c r="B34" s="37" t="s">
        <v>196</v>
      </c>
      <c r="C34" s="39" t="s">
        <v>193</v>
      </c>
      <c r="D34" s="40">
        <v>1241</v>
      </c>
      <c r="E34" s="39">
        <v>1294</v>
      </c>
      <c r="F34" s="39">
        <v>1510</v>
      </c>
      <c r="G34" s="39"/>
      <c r="H34" s="39"/>
      <c r="I34" s="39"/>
      <c r="J34" s="39"/>
      <c r="K34" s="39"/>
      <c r="L34" s="39"/>
      <c r="M34" s="39"/>
      <c r="N34" s="39">
        <f t="shared" ref="N34:N50" si="6">SUM(D34:M34)</f>
        <v>4045</v>
      </c>
      <c r="O34" s="39">
        <f t="shared" ref="O34:O50" si="7">COUNT(D34:M34)*6</f>
        <v>18</v>
      </c>
      <c r="P34" s="99">
        <f t="shared" ref="P34:P50" si="8">N34/O34</f>
        <v>224.72222222222223</v>
      </c>
    </row>
    <row r="35" spans="1:16">
      <c r="A35" s="47">
        <v>2</v>
      </c>
      <c r="B35" s="37" t="s">
        <v>89</v>
      </c>
      <c r="C35" s="39" t="s">
        <v>193</v>
      </c>
      <c r="D35" s="40">
        <v>1188</v>
      </c>
      <c r="E35" s="39"/>
      <c r="F35" s="39">
        <v>1430</v>
      </c>
      <c r="G35" s="39"/>
      <c r="H35" s="39"/>
      <c r="I35" s="39"/>
      <c r="J35" s="39"/>
      <c r="K35" s="39"/>
      <c r="L35" s="39"/>
      <c r="M35" s="39"/>
      <c r="N35" s="39">
        <f t="shared" si="6"/>
        <v>2618</v>
      </c>
      <c r="O35" s="39">
        <f t="shared" si="7"/>
        <v>12</v>
      </c>
      <c r="P35" s="99">
        <f t="shared" si="8"/>
        <v>218.16666666666666</v>
      </c>
    </row>
    <row r="36" spans="1:16">
      <c r="A36" s="47">
        <v>3</v>
      </c>
      <c r="B36" s="37" t="s">
        <v>217</v>
      </c>
      <c r="C36" s="39" t="s">
        <v>193</v>
      </c>
      <c r="D36" s="40"/>
      <c r="E36" s="39">
        <v>1324</v>
      </c>
      <c r="F36" s="39">
        <v>1256</v>
      </c>
      <c r="G36" s="39"/>
      <c r="H36" s="39"/>
      <c r="I36" s="39"/>
      <c r="J36" s="39"/>
      <c r="K36" s="39"/>
      <c r="L36" s="39"/>
      <c r="M36" s="39"/>
      <c r="N36" s="39">
        <f t="shared" si="6"/>
        <v>2580</v>
      </c>
      <c r="O36" s="39">
        <f t="shared" si="7"/>
        <v>12</v>
      </c>
      <c r="P36" s="99">
        <f t="shared" si="8"/>
        <v>215</v>
      </c>
    </row>
    <row r="37" spans="1:16">
      <c r="A37" s="47">
        <v>4</v>
      </c>
      <c r="B37" s="37" t="s">
        <v>88</v>
      </c>
      <c r="C37" s="39" t="s">
        <v>193</v>
      </c>
      <c r="D37" s="40">
        <v>1196</v>
      </c>
      <c r="E37" s="39">
        <v>1314</v>
      </c>
      <c r="F37" s="39"/>
      <c r="G37" s="39"/>
      <c r="H37" s="39"/>
      <c r="I37" s="39"/>
      <c r="J37" s="39"/>
      <c r="K37" s="39"/>
      <c r="L37" s="39"/>
      <c r="M37" s="39"/>
      <c r="N37" s="39">
        <f t="shared" si="6"/>
        <v>2510</v>
      </c>
      <c r="O37" s="39">
        <f t="shared" si="7"/>
        <v>12</v>
      </c>
      <c r="P37" s="99">
        <f t="shared" si="8"/>
        <v>209.16666666666666</v>
      </c>
    </row>
    <row r="38" spans="1:16">
      <c r="A38" s="47">
        <v>5</v>
      </c>
      <c r="B38" s="37" t="s">
        <v>84</v>
      </c>
      <c r="C38" s="39" t="s">
        <v>193</v>
      </c>
      <c r="D38" s="40">
        <v>1215</v>
      </c>
      <c r="E38" s="39">
        <v>1203</v>
      </c>
      <c r="F38" s="39">
        <v>1337</v>
      </c>
      <c r="G38" s="39"/>
      <c r="H38" s="39"/>
      <c r="I38" s="39"/>
      <c r="J38" s="39"/>
      <c r="K38" s="39"/>
      <c r="L38" s="39"/>
      <c r="M38" s="39"/>
      <c r="N38" s="39">
        <f t="shared" si="6"/>
        <v>3755</v>
      </c>
      <c r="O38" s="39">
        <f t="shared" si="7"/>
        <v>18</v>
      </c>
      <c r="P38" s="99">
        <f t="shared" si="8"/>
        <v>208.61111111111111</v>
      </c>
    </row>
    <row r="39" spans="1:16">
      <c r="A39" s="47">
        <v>6</v>
      </c>
      <c r="B39" s="37" t="s">
        <v>127</v>
      </c>
      <c r="C39" s="39" t="s">
        <v>193</v>
      </c>
      <c r="D39" s="40"/>
      <c r="E39" s="39">
        <v>1201</v>
      </c>
      <c r="F39" s="39">
        <v>1193</v>
      </c>
      <c r="G39" s="39"/>
      <c r="H39" s="39"/>
      <c r="I39" s="39"/>
      <c r="J39" s="39"/>
      <c r="K39" s="39"/>
      <c r="L39" s="39"/>
      <c r="M39" s="39"/>
      <c r="N39" s="39">
        <f t="shared" si="6"/>
        <v>2394</v>
      </c>
      <c r="O39" s="39">
        <f t="shared" si="7"/>
        <v>12</v>
      </c>
      <c r="P39" s="99">
        <f t="shared" si="8"/>
        <v>199.5</v>
      </c>
    </row>
    <row r="40" spans="1:16">
      <c r="A40" s="47">
        <v>7</v>
      </c>
      <c r="B40" s="37" t="s">
        <v>195</v>
      </c>
      <c r="C40" s="39" t="s">
        <v>193</v>
      </c>
      <c r="D40" s="40">
        <v>1242</v>
      </c>
      <c r="E40" s="39">
        <v>1150</v>
      </c>
      <c r="F40" s="39">
        <v>1097</v>
      </c>
      <c r="G40" s="39"/>
      <c r="H40" s="39"/>
      <c r="I40" s="39"/>
      <c r="J40" s="39"/>
      <c r="K40" s="39"/>
      <c r="L40" s="39"/>
      <c r="M40" s="39"/>
      <c r="N40" s="39">
        <f t="shared" si="6"/>
        <v>3489</v>
      </c>
      <c r="O40" s="39">
        <f t="shared" si="7"/>
        <v>18</v>
      </c>
      <c r="P40" s="99">
        <f t="shared" si="8"/>
        <v>193.83333333333334</v>
      </c>
    </row>
    <row r="41" spans="1:16">
      <c r="A41" s="47">
        <v>8</v>
      </c>
      <c r="B41" s="37" t="s">
        <v>218</v>
      </c>
      <c r="C41" s="39" t="s">
        <v>193</v>
      </c>
      <c r="D41" s="40"/>
      <c r="E41" s="39">
        <v>1164</v>
      </c>
      <c r="F41" s="39">
        <v>1152</v>
      </c>
      <c r="G41" s="39"/>
      <c r="H41" s="39"/>
      <c r="I41" s="39"/>
      <c r="J41" s="39"/>
      <c r="K41" s="39"/>
      <c r="L41" s="39"/>
      <c r="M41" s="39"/>
      <c r="N41" s="39">
        <f t="shared" si="6"/>
        <v>2316</v>
      </c>
      <c r="O41" s="39">
        <f t="shared" si="7"/>
        <v>12</v>
      </c>
      <c r="P41" s="99">
        <f t="shared" si="8"/>
        <v>193</v>
      </c>
    </row>
    <row r="42" spans="1:16">
      <c r="A42" s="47">
        <v>9</v>
      </c>
      <c r="B42" s="37" t="s">
        <v>198</v>
      </c>
      <c r="C42" s="39" t="s">
        <v>193</v>
      </c>
      <c r="D42" s="40">
        <v>1132</v>
      </c>
      <c r="E42" s="39">
        <v>1100</v>
      </c>
      <c r="F42" s="39">
        <v>1223</v>
      </c>
      <c r="G42" s="39"/>
      <c r="H42" s="39"/>
      <c r="I42" s="39"/>
      <c r="J42" s="39"/>
      <c r="K42" s="39"/>
      <c r="L42" s="39"/>
      <c r="M42" s="39"/>
      <c r="N42" s="39">
        <f t="shared" si="6"/>
        <v>3455</v>
      </c>
      <c r="O42" s="39">
        <f t="shared" si="7"/>
        <v>18</v>
      </c>
      <c r="P42" s="99">
        <f t="shared" si="8"/>
        <v>191.94444444444446</v>
      </c>
    </row>
    <row r="43" spans="1:16">
      <c r="A43" s="47">
        <v>10</v>
      </c>
      <c r="B43" s="37" t="s">
        <v>197</v>
      </c>
      <c r="C43" s="39" t="s">
        <v>193</v>
      </c>
      <c r="D43" s="40">
        <v>1208</v>
      </c>
      <c r="E43" s="39">
        <v>1078</v>
      </c>
      <c r="F43" s="39">
        <v>1161</v>
      </c>
      <c r="G43" s="39"/>
      <c r="H43" s="39"/>
      <c r="I43" s="39"/>
      <c r="J43" s="39"/>
      <c r="K43" s="39"/>
      <c r="L43" s="39"/>
      <c r="M43" s="39"/>
      <c r="N43" s="39">
        <f t="shared" si="6"/>
        <v>3447</v>
      </c>
      <c r="O43" s="39">
        <f t="shared" si="7"/>
        <v>18</v>
      </c>
      <c r="P43" s="99">
        <f t="shared" si="8"/>
        <v>191.5</v>
      </c>
    </row>
    <row r="44" spans="1:16">
      <c r="A44" s="47">
        <v>11</v>
      </c>
      <c r="B44" s="37" t="s">
        <v>219</v>
      </c>
      <c r="C44" s="39" t="s">
        <v>193</v>
      </c>
      <c r="D44" s="40"/>
      <c r="E44" s="39">
        <v>1151</v>
      </c>
      <c r="F44" s="39">
        <v>1145</v>
      </c>
      <c r="G44" s="39"/>
      <c r="H44" s="39"/>
      <c r="I44" s="39"/>
      <c r="J44" s="39"/>
      <c r="K44" s="39"/>
      <c r="L44" s="39"/>
      <c r="M44" s="39"/>
      <c r="N44" s="39">
        <f t="shared" si="6"/>
        <v>2296</v>
      </c>
      <c r="O44" s="39">
        <f t="shared" si="7"/>
        <v>12</v>
      </c>
      <c r="P44" s="99">
        <f t="shared" si="8"/>
        <v>191.33333333333334</v>
      </c>
    </row>
    <row r="45" spans="1:16">
      <c r="A45" s="47">
        <v>12</v>
      </c>
      <c r="B45" s="37" t="s">
        <v>199</v>
      </c>
      <c r="C45" s="39" t="s">
        <v>193</v>
      </c>
      <c r="D45" s="40">
        <v>1053</v>
      </c>
      <c r="E45" s="39">
        <v>1225</v>
      </c>
      <c r="F45" s="39"/>
      <c r="G45" s="39"/>
      <c r="H45" s="39"/>
      <c r="I45" s="39"/>
      <c r="J45" s="39"/>
      <c r="K45" s="39"/>
      <c r="L45" s="39"/>
      <c r="M45" s="39"/>
      <c r="N45" s="39">
        <f t="shared" si="6"/>
        <v>2278</v>
      </c>
      <c r="O45" s="39">
        <f t="shared" si="7"/>
        <v>12</v>
      </c>
      <c r="P45" s="99">
        <f t="shared" si="8"/>
        <v>189.83333333333334</v>
      </c>
    </row>
    <row r="46" spans="1:16">
      <c r="A46" s="47">
        <v>13</v>
      </c>
      <c r="B46" s="37" t="s">
        <v>220</v>
      </c>
      <c r="C46" s="39" t="s">
        <v>193</v>
      </c>
      <c r="D46" s="40"/>
      <c r="E46" s="39">
        <v>1118</v>
      </c>
      <c r="F46" s="39">
        <v>1102</v>
      </c>
      <c r="G46" s="39"/>
      <c r="H46" s="39"/>
      <c r="I46" s="39"/>
      <c r="J46" s="39"/>
      <c r="K46" s="39"/>
      <c r="L46" s="39"/>
      <c r="M46" s="39"/>
      <c r="N46" s="39">
        <f t="shared" si="6"/>
        <v>2220</v>
      </c>
      <c r="O46" s="39">
        <f t="shared" si="7"/>
        <v>12</v>
      </c>
      <c r="P46" s="99">
        <f t="shared" si="8"/>
        <v>185</v>
      </c>
    </row>
    <row r="47" spans="1:16">
      <c r="A47" s="47">
        <v>14</v>
      </c>
      <c r="B47" s="37" t="s">
        <v>200</v>
      </c>
      <c r="C47" s="39" t="s">
        <v>193</v>
      </c>
      <c r="D47" s="40">
        <v>1022</v>
      </c>
      <c r="E47" s="39">
        <v>1147</v>
      </c>
      <c r="F47" s="39">
        <v>1137</v>
      </c>
      <c r="G47" s="39"/>
      <c r="H47" s="39"/>
      <c r="I47" s="39"/>
      <c r="J47" s="39"/>
      <c r="K47" s="39"/>
      <c r="L47" s="39"/>
      <c r="M47" s="39"/>
      <c r="N47" s="39">
        <f t="shared" si="6"/>
        <v>3306</v>
      </c>
      <c r="O47" s="39">
        <f t="shared" si="7"/>
        <v>18</v>
      </c>
      <c r="P47" s="99">
        <f t="shared" si="8"/>
        <v>183.66666666666666</v>
      </c>
    </row>
    <row r="48" spans="1:16">
      <c r="A48" s="47">
        <v>15</v>
      </c>
      <c r="B48" s="37" t="s">
        <v>221</v>
      </c>
      <c r="C48" s="39" t="s">
        <v>193</v>
      </c>
      <c r="D48" s="40"/>
      <c r="E48" s="39">
        <v>1042</v>
      </c>
      <c r="F48" s="39"/>
      <c r="G48" s="39"/>
      <c r="H48" s="39"/>
      <c r="I48" s="39"/>
      <c r="J48" s="39"/>
      <c r="K48" s="39"/>
      <c r="L48" s="39"/>
      <c r="M48" s="39"/>
      <c r="N48" s="39">
        <f t="shared" si="6"/>
        <v>1042</v>
      </c>
      <c r="O48" s="39">
        <f t="shared" si="7"/>
        <v>6</v>
      </c>
      <c r="P48" s="99">
        <f t="shared" si="8"/>
        <v>173.66666666666666</v>
      </c>
    </row>
    <row r="49" spans="1:16">
      <c r="A49" s="47">
        <v>16</v>
      </c>
      <c r="B49" s="37" t="s">
        <v>222</v>
      </c>
      <c r="C49" s="39" t="s">
        <v>193</v>
      </c>
      <c r="D49" s="40"/>
      <c r="E49" s="39">
        <v>1032</v>
      </c>
      <c r="F49" s="39"/>
      <c r="G49" s="39"/>
      <c r="H49" s="39"/>
      <c r="I49" s="39"/>
      <c r="J49" s="39"/>
      <c r="K49" s="39"/>
      <c r="L49" s="39"/>
      <c r="M49" s="39"/>
      <c r="N49" s="39">
        <f t="shared" si="6"/>
        <v>1032</v>
      </c>
      <c r="O49" s="39">
        <f t="shared" si="7"/>
        <v>6</v>
      </c>
      <c r="P49" s="99">
        <f t="shared" si="8"/>
        <v>172</v>
      </c>
    </row>
    <row r="50" spans="1:16">
      <c r="A50" s="47">
        <v>17</v>
      </c>
      <c r="B50" s="37" t="s">
        <v>282</v>
      </c>
      <c r="C50" s="39" t="s">
        <v>193</v>
      </c>
      <c r="D50" s="40"/>
      <c r="E50" s="39"/>
      <c r="F50" s="39">
        <v>1019</v>
      </c>
      <c r="G50" s="39"/>
      <c r="H50" s="39"/>
      <c r="I50" s="39"/>
      <c r="J50" s="39"/>
      <c r="K50" s="39"/>
      <c r="L50" s="39"/>
      <c r="M50" s="39"/>
      <c r="N50" s="39">
        <f t="shared" si="6"/>
        <v>1019</v>
      </c>
      <c r="O50" s="39">
        <f t="shared" si="7"/>
        <v>6</v>
      </c>
      <c r="P50" s="99">
        <f t="shared" si="8"/>
        <v>169.83333333333334</v>
      </c>
    </row>
    <row r="51" spans="1:16">
      <c r="A51" s="47"/>
      <c r="B51" s="37"/>
      <c r="C51" s="39"/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99"/>
    </row>
    <row r="52" spans="1:16" ht="15.75">
      <c r="A52" s="47"/>
      <c r="B52" s="42" t="s">
        <v>160</v>
      </c>
      <c r="C52" s="39"/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99"/>
    </row>
    <row r="53" spans="1:16">
      <c r="A53" s="47">
        <v>1</v>
      </c>
      <c r="B53" s="43" t="s">
        <v>21</v>
      </c>
      <c r="C53" s="39" t="s">
        <v>171</v>
      </c>
      <c r="D53" s="55">
        <v>1414</v>
      </c>
      <c r="E53" s="39">
        <v>1294</v>
      </c>
      <c r="F53" s="39">
        <v>1531</v>
      </c>
      <c r="G53" s="39"/>
      <c r="H53" s="39"/>
      <c r="I53" s="39"/>
      <c r="J53" s="39"/>
      <c r="K53" s="39"/>
      <c r="L53" s="39"/>
      <c r="M53" s="39"/>
      <c r="N53" s="39">
        <f t="shared" ref="N53:N74" si="9">SUM(D53:M53)</f>
        <v>4239</v>
      </c>
      <c r="O53" s="39">
        <f t="shared" ref="O53:O74" si="10">COUNT(D53:M53)*6</f>
        <v>18</v>
      </c>
      <c r="P53" s="99">
        <f t="shared" ref="P53:P74" si="11">N53/O53</f>
        <v>235.5</v>
      </c>
    </row>
    <row r="54" spans="1:16">
      <c r="A54" s="47">
        <v>2</v>
      </c>
      <c r="B54" s="43" t="s">
        <v>168</v>
      </c>
      <c r="C54" s="39" t="s">
        <v>171</v>
      </c>
      <c r="D54" s="55">
        <v>1279</v>
      </c>
      <c r="E54" s="39">
        <v>1346</v>
      </c>
      <c r="F54" s="39">
        <v>1363</v>
      </c>
      <c r="G54" s="39"/>
      <c r="H54" s="39"/>
      <c r="I54" s="39"/>
      <c r="J54" s="39"/>
      <c r="K54" s="39"/>
      <c r="L54" s="39"/>
      <c r="M54" s="39"/>
      <c r="N54" s="39">
        <f t="shared" si="9"/>
        <v>3988</v>
      </c>
      <c r="O54" s="39">
        <f t="shared" si="10"/>
        <v>18</v>
      </c>
      <c r="P54" s="99">
        <f t="shared" si="11"/>
        <v>221.55555555555554</v>
      </c>
    </row>
    <row r="55" spans="1:16">
      <c r="A55" s="47">
        <v>3</v>
      </c>
      <c r="B55" s="37" t="s">
        <v>209</v>
      </c>
      <c r="C55" s="39" t="s">
        <v>171</v>
      </c>
      <c r="D55" s="40"/>
      <c r="E55" s="39">
        <v>1281</v>
      </c>
      <c r="F55" s="39">
        <v>1171</v>
      </c>
      <c r="G55" s="39"/>
      <c r="H55" s="39"/>
      <c r="I55" s="39"/>
      <c r="J55" s="39"/>
      <c r="K55" s="39"/>
      <c r="L55" s="39"/>
      <c r="M55" s="39"/>
      <c r="N55" s="39">
        <f t="shared" si="9"/>
        <v>2452</v>
      </c>
      <c r="O55" s="39">
        <f t="shared" si="10"/>
        <v>12</v>
      </c>
      <c r="P55" s="99">
        <f t="shared" si="11"/>
        <v>204.33333333333334</v>
      </c>
    </row>
    <row r="56" spans="1:16">
      <c r="A56" s="47">
        <v>4</v>
      </c>
      <c r="B56" s="43" t="s">
        <v>146</v>
      </c>
      <c r="C56" s="39" t="s">
        <v>172</v>
      </c>
      <c r="D56" s="55">
        <v>1330</v>
      </c>
      <c r="E56" s="39">
        <v>1209</v>
      </c>
      <c r="F56" s="39">
        <v>1130</v>
      </c>
      <c r="G56" s="39"/>
      <c r="H56" s="39"/>
      <c r="I56" s="39"/>
      <c r="J56" s="39"/>
      <c r="K56" s="39"/>
      <c r="L56" s="39"/>
      <c r="M56" s="39"/>
      <c r="N56" s="39">
        <f t="shared" si="9"/>
        <v>3669</v>
      </c>
      <c r="O56" s="39">
        <f t="shared" si="10"/>
        <v>18</v>
      </c>
      <c r="P56" s="99">
        <f t="shared" si="11"/>
        <v>203.83333333333334</v>
      </c>
    </row>
    <row r="57" spans="1:16">
      <c r="A57" s="47">
        <v>5</v>
      </c>
      <c r="B57" s="43" t="s">
        <v>144</v>
      </c>
      <c r="C57" s="39" t="s">
        <v>171</v>
      </c>
      <c r="D57" s="55">
        <v>1210</v>
      </c>
      <c r="E57" s="39">
        <v>1147</v>
      </c>
      <c r="F57" s="39">
        <v>1256</v>
      </c>
      <c r="G57" s="39"/>
      <c r="H57" s="39"/>
      <c r="I57" s="39"/>
      <c r="J57" s="39"/>
      <c r="K57" s="39"/>
      <c r="L57" s="39"/>
      <c r="M57" s="39"/>
      <c r="N57" s="39">
        <f t="shared" si="9"/>
        <v>3613</v>
      </c>
      <c r="O57" s="39">
        <f t="shared" si="10"/>
        <v>18</v>
      </c>
      <c r="P57" s="99">
        <f t="shared" si="11"/>
        <v>200.72222222222223</v>
      </c>
    </row>
    <row r="58" spans="1:16">
      <c r="A58" s="47">
        <v>6</v>
      </c>
      <c r="B58" s="37" t="s">
        <v>269</v>
      </c>
      <c r="C58" s="39" t="s">
        <v>171</v>
      </c>
      <c r="D58" s="40"/>
      <c r="E58" s="39"/>
      <c r="F58" s="39">
        <v>1168</v>
      </c>
      <c r="G58" s="39"/>
      <c r="H58" s="39"/>
      <c r="I58" s="39"/>
      <c r="J58" s="39"/>
      <c r="K58" s="39"/>
      <c r="L58" s="39"/>
      <c r="M58" s="39"/>
      <c r="N58" s="39">
        <f t="shared" si="9"/>
        <v>1168</v>
      </c>
      <c r="O58" s="39">
        <f t="shared" si="10"/>
        <v>6</v>
      </c>
      <c r="P58" s="99">
        <f t="shared" si="11"/>
        <v>194.66666666666666</v>
      </c>
    </row>
    <row r="59" spans="1:16">
      <c r="A59" s="47">
        <v>7</v>
      </c>
      <c r="B59" s="43" t="s">
        <v>104</v>
      </c>
      <c r="C59" s="39" t="s">
        <v>171</v>
      </c>
      <c r="D59" s="55">
        <v>1195</v>
      </c>
      <c r="E59" s="39">
        <v>1088</v>
      </c>
      <c r="F59" s="39">
        <v>1202</v>
      </c>
      <c r="G59" s="39"/>
      <c r="H59" s="39"/>
      <c r="I59" s="39"/>
      <c r="J59" s="39"/>
      <c r="K59" s="39"/>
      <c r="L59" s="39"/>
      <c r="M59" s="39"/>
      <c r="N59" s="39">
        <f t="shared" si="9"/>
        <v>3485</v>
      </c>
      <c r="O59" s="39">
        <f t="shared" si="10"/>
        <v>18</v>
      </c>
      <c r="P59" s="99">
        <f t="shared" si="11"/>
        <v>193.61111111111111</v>
      </c>
    </row>
    <row r="60" spans="1:16">
      <c r="A60" s="47">
        <v>8</v>
      </c>
      <c r="B60" s="37" t="s">
        <v>206</v>
      </c>
      <c r="C60" s="39" t="s">
        <v>171</v>
      </c>
      <c r="D60" s="40"/>
      <c r="E60" s="39">
        <v>1159</v>
      </c>
      <c r="F60" s="39"/>
      <c r="G60" s="39"/>
      <c r="H60" s="39"/>
      <c r="I60" s="39"/>
      <c r="J60" s="39"/>
      <c r="K60" s="39"/>
      <c r="L60" s="39"/>
      <c r="M60" s="39"/>
      <c r="N60" s="39">
        <f t="shared" si="9"/>
        <v>1159</v>
      </c>
      <c r="O60" s="39">
        <f t="shared" si="10"/>
        <v>6</v>
      </c>
      <c r="P60" s="99">
        <f t="shared" si="11"/>
        <v>193.16666666666666</v>
      </c>
    </row>
    <row r="61" spans="1:16">
      <c r="A61" s="47">
        <v>9</v>
      </c>
      <c r="B61" s="43" t="s">
        <v>152</v>
      </c>
      <c r="C61" s="39" t="s">
        <v>171</v>
      </c>
      <c r="D61" s="55">
        <v>1125</v>
      </c>
      <c r="E61" s="39">
        <v>1126</v>
      </c>
      <c r="F61" s="39"/>
      <c r="G61" s="39"/>
      <c r="H61" s="39"/>
      <c r="I61" s="39"/>
      <c r="J61" s="39"/>
      <c r="K61" s="39"/>
      <c r="L61" s="39"/>
      <c r="M61" s="39"/>
      <c r="N61" s="39">
        <f t="shared" si="9"/>
        <v>2251</v>
      </c>
      <c r="O61" s="39">
        <f t="shared" si="10"/>
        <v>12</v>
      </c>
      <c r="P61" s="99">
        <f t="shared" si="11"/>
        <v>187.58333333333334</v>
      </c>
    </row>
    <row r="62" spans="1:16">
      <c r="A62" s="47">
        <v>10</v>
      </c>
      <c r="B62" s="43" t="s">
        <v>207</v>
      </c>
      <c r="C62" s="39" t="s">
        <v>171</v>
      </c>
      <c r="D62" s="55">
        <v>1130</v>
      </c>
      <c r="E62" s="39">
        <v>1117</v>
      </c>
      <c r="F62" s="39"/>
      <c r="G62" s="39"/>
      <c r="H62" s="39"/>
      <c r="I62" s="39"/>
      <c r="J62" s="39"/>
      <c r="K62" s="39"/>
      <c r="L62" s="39"/>
      <c r="M62" s="39"/>
      <c r="N62" s="39">
        <f t="shared" si="9"/>
        <v>2247</v>
      </c>
      <c r="O62" s="39">
        <f t="shared" si="10"/>
        <v>12</v>
      </c>
      <c r="P62" s="99">
        <f t="shared" si="11"/>
        <v>187.25</v>
      </c>
    </row>
    <row r="63" spans="1:16">
      <c r="A63" s="47">
        <v>11</v>
      </c>
      <c r="B63" s="43" t="s">
        <v>102</v>
      </c>
      <c r="C63" s="39" t="s">
        <v>171</v>
      </c>
      <c r="D63" s="55">
        <v>1198</v>
      </c>
      <c r="E63" s="39">
        <v>1107</v>
      </c>
      <c r="F63" s="39">
        <v>1014</v>
      </c>
      <c r="G63" s="39"/>
      <c r="H63" s="39"/>
      <c r="I63" s="39"/>
      <c r="J63" s="39"/>
      <c r="K63" s="39"/>
      <c r="L63" s="39"/>
      <c r="M63" s="39"/>
      <c r="N63" s="39">
        <f t="shared" si="9"/>
        <v>3319</v>
      </c>
      <c r="O63" s="39">
        <f t="shared" si="10"/>
        <v>18</v>
      </c>
      <c r="P63" s="99">
        <f t="shared" si="11"/>
        <v>184.38888888888889</v>
      </c>
    </row>
    <row r="64" spans="1:16">
      <c r="A64" s="47">
        <v>12</v>
      </c>
      <c r="B64" s="43" t="s">
        <v>135</v>
      </c>
      <c r="C64" s="39" t="s">
        <v>171</v>
      </c>
      <c r="D64" s="55">
        <v>1067</v>
      </c>
      <c r="E64" s="39">
        <v>1111</v>
      </c>
      <c r="F64" s="39"/>
      <c r="G64" s="39"/>
      <c r="H64" s="39"/>
      <c r="I64" s="39"/>
      <c r="J64" s="39"/>
      <c r="K64" s="39"/>
      <c r="L64" s="39"/>
      <c r="M64" s="39"/>
      <c r="N64" s="39">
        <f t="shared" si="9"/>
        <v>2178</v>
      </c>
      <c r="O64" s="39">
        <f t="shared" si="10"/>
        <v>12</v>
      </c>
      <c r="P64" s="99">
        <f t="shared" si="11"/>
        <v>181.5</v>
      </c>
    </row>
    <row r="65" spans="1:16">
      <c r="A65" s="47">
        <v>13</v>
      </c>
      <c r="B65" s="43" t="s">
        <v>150</v>
      </c>
      <c r="C65" s="39" t="s">
        <v>171</v>
      </c>
      <c r="D65" s="55">
        <v>1154</v>
      </c>
      <c r="E65" s="39">
        <v>1017</v>
      </c>
      <c r="F65" s="39"/>
      <c r="G65" s="39"/>
      <c r="H65" s="39"/>
      <c r="I65" s="39"/>
      <c r="J65" s="39"/>
      <c r="K65" s="39"/>
      <c r="L65" s="39"/>
      <c r="M65" s="39"/>
      <c r="N65" s="39">
        <f t="shared" si="9"/>
        <v>2171</v>
      </c>
      <c r="O65" s="39">
        <f t="shared" si="10"/>
        <v>12</v>
      </c>
      <c r="P65" s="99">
        <f t="shared" si="11"/>
        <v>180.91666666666666</v>
      </c>
    </row>
    <row r="66" spans="1:16">
      <c r="A66" s="47">
        <v>14</v>
      </c>
      <c r="B66" s="43" t="s">
        <v>169</v>
      </c>
      <c r="C66" s="39" t="s">
        <v>171</v>
      </c>
      <c r="D66" s="55">
        <v>1187</v>
      </c>
      <c r="E66" s="39">
        <v>992</v>
      </c>
      <c r="F66" s="39">
        <v>984</v>
      </c>
      <c r="G66" s="39"/>
      <c r="H66" s="39"/>
      <c r="I66" s="39"/>
      <c r="J66" s="39"/>
      <c r="K66" s="39"/>
      <c r="L66" s="39"/>
      <c r="M66" s="39"/>
      <c r="N66" s="39">
        <f t="shared" si="9"/>
        <v>3163</v>
      </c>
      <c r="O66" s="39">
        <f t="shared" si="10"/>
        <v>18</v>
      </c>
      <c r="P66" s="99">
        <f t="shared" si="11"/>
        <v>175.72222222222223</v>
      </c>
    </row>
    <row r="67" spans="1:16">
      <c r="A67" s="47">
        <v>15</v>
      </c>
      <c r="B67" s="43" t="s">
        <v>132</v>
      </c>
      <c r="C67" s="39" t="s">
        <v>171</v>
      </c>
      <c r="D67" s="55">
        <v>1018</v>
      </c>
      <c r="E67" s="39">
        <v>1056</v>
      </c>
      <c r="F67" s="39"/>
      <c r="G67" s="39"/>
      <c r="H67" s="39"/>
      <c r="I67" s="39"/>
      <c r="J67" s="39"/>
      <c r="K67" s="39"/>
      <c r="L67" s="39"/>
      <c r="M67" s="39"/>
      <c r="N67" s="39">
        <f t="shared" si="9"/>
        <v>2074</v>
      </c>
      <c r="O67" s="39">
        <f t="shared" si="10"/>
        <v>12</v>
      </c>
      <c r="P67" s="99">
        <f t="shared" si="11"/>
        <v>172.83333333333334</v>
      </c>
    </row>
    <row r="68" spans="1:16">
      <c r="A68" s="47">
        <v>16</v>
      </c>
      <c r="B68" s="43" t="s">
        <v>166</v>
      </c>
      <c r="C68" s="39" t="s">
        <v>171</v>
      </c>
      <c r="D68" s="55">
        <v>1014</v>
      </c>
      <c r="E68" s="39">
        <v>1108</v>
      </c>
      <c r="F68" s="39">
        <v>943</v>
      </c>
      <c r="G68" s="39"/>
      <c r="H68" s="39"/>
      <c r="I68" s="39"/>
      <c r="J68" s="39"/>
      <c r="K68" s="39"/>
      <c r="L68" s="39"/>
      <c r="M68" s="39"/>
      <c r="N68" s="39">
        <f t="shared" si="9"/>
        <v>3065</v>
      </c>
      <c r="O68" s="39">
        <f t="shared" si="10"/>
        <v>18</v>
      </c>
      <c r="P68" s="99">
        <f t="shared" si="11"/>
        <v>170.27777777777777</v>
      </c>
    </row>
    <row r="69" spans="1:16">
      <c r="A69" s="47">
        <v>17</v>
      </c>
      <c r="B69" s="37" t="s">
        <v>208</v>
      </c>
      <c r="C69" s="39" t="s">
        <v>171</v>
      </c>
      <c r="D69" s="40"/>
      <c r="E69" s="39">
        <v>1019</v>
      </c>
      <c r="F69" s="39"/>
      <c r="G69" s="39"/>
      <c r="H69" s="39"/>
      <c r="I69" s="39"/>
      <c r="J69" s="39"/>
      <c r="K69" s="39"/>
      <c r="L69" s="39"/>
      <c r="M69" s="39"/>
      <c r="N69" s="39">
        <f t="shared" si="9"/>
        <v>1019</v>
      </c>
      <c r="O69" s="39">
        <f t="shared" si="10"/>
        <v>6</v>
      </c>
      <c r="P69" s="99">
        <f t="shared" si="11"/>
        <v>169.83333333333334</v>
      </c>
    </row>
    <row r="70" spans="1:16">
      <c r="A70" s="47">
        <v>18</v>
      </c>
      <c r="B70" s="43" t="s">
        <v>170</v>
      </c>
      <c r="C70" s="39" t="s">
        <v>171</v>
      </c>
      <c r="D70" s="55">
        <v>974</v>
      </c>
      <c r="E70" s="39"/>
      <c r="F70" s="39">
        <v>995</v>
      </c>
      <c r="G70" s="39"/>
      <c r="H70" s="39"/>
      <c r="I70" s="39"/>
      <c r="J70" s="39"/>
      <c r="K70" s="39"/>
      <c r="L70" s="39"/>
      <c r="M70" s="39"/>
      <c r="N70" s="39">
        <f t="shared" si="9"/>
        <v>1969</v>
      </c>
      <c r="O70" s="39">
        <f t="shared" si="10"/>
        <v>12</v>
      </c>
      <c r="P70" s="99">
        <f t="shared" si="11"/>
        <v>164.08333333333334</v>
      </c>
    </row>
    <row r="71" spans="1:16">
      <c r="A71" s="47">
        <v>19</v>
      </c>
      <c r="B71" s="37" t="s">
        <v>175</v>
      </c>
      <c r="C71" s="39" t="s">
        <v>19</v>
      </c>
      <c r="D71" s="40"/>
      <c r="E71" s="39"/>
      <c r="F71" s="39">
        <v>975</v>
      </c>
      <c r="G71" s="39"/>
      <c r="H71" s="39"/>
      <c r="I71" s="39"/>
      <c r="J71" s="39"/>
      <c r="K71" s="39"/>
      <c r="L71" s="39"/>
      <c r="M71" s="39"/>
      <c r="N71" s="39">
        <f t="shared" si="9"/>
        <v>975</v>
      </c>
      <c r="O71" s="39">
        <f t="shared" si="10"/>
        <v>6</v>
      </c>
      <c r="P71" s="99">
        <f t="shared" si="11"/>
        <v>162.5</v>
      </c>
    </row>
    <row r="72" spans="1:16">
      <c r="A72" s="47">
        <v>20</v>
      </c>
      <c r="B72" s="43" t="s">
        <v>149</v>
      </c>
      <c r="C72" s="39" t="s">
        <v>171</v>
      </c>
      <c r="D72" s="55">
        <v>848</v>
      </c>
      <c r="E72" s="39"/>
      <c r="F72" s="39">
        <v>1003</v>
      </c>
      <c r="G72" s="39"/>
      <c r="H72" s="39"/>
      <c r="I72" s="39"/>
      <c r="J72" s="39"/>
      <c r="K72" s="39"/>
      <c r="L72" s="39"/>
      <c r="M72" s="39"/>
      <c r="N72" s="39">
        <f t="shared" si="9"/>
        <v>1851</v>
      </c>
      <c r="O72" s="39">
        <f t="shared" si="10"/>
        <v>12</v>
      </c>
      <c r="P72" s="99">
        <f t="shared" si="11"/>
        <v>154.25</v>
      </c>
    </row>
    <row r="73" spans="1:16">
      <c r="A73" s="47">
        <v>21</v>
      </c>
      <c r="B73" s="43" t="s">
        <v>157</v>
      </c>
      <c r="C73" s="39" t="s">
        <v>171</v>
      </c>
      <c r="D73" s="55">
        <v>821</v>
      </c>
      <c r="E73" s="39">
        <v>952</v>
      </c>
      <c r="F73" s="39"/>
      <c r="G73" s="39"/>
      <c r="H73" s="39"/>
      <c r="I73" s="39"/>
      <c r="J73" s="39"/>
      <c r="K73" s="39"/>
      <c r="L73" s="39"/>
      <c r="M73" s="39"/>
      <c r="N73" s="39">
        <f t="shared" si="9"/>
        <v>1773</v>
      </c>
      <c r="O73" s="39">
        <f t="shared" si="10"/>
        <v>12</v>
      </c>
      <c r="P73" s="99">
        <f t="shared" si="11"/>
        <v>147.75</v>
      </c>
    </row>
    <row r="74" spans="1:16">
      <c r="A74" s="47">
        <v>22</v>
      </c>
      <c r="B74" s="37" t="s">
        <v>165</v>
      </c>
      <c r="C74" s="39" t="s">
        <v>178</v>
      </c>
      <c r="D74" s="40"/>
      <c r="E74" s="39">
        <v>806</v>
      </c>
      <c r="F74" s="39"/>
      <c r="G74" s="39"/>
      <c r="H74" s="39"/>
      <c r="I74" s="39"/>
      <c r="J74" s="39"/>
      <c r="K74" s="39"/>
      <c r="L74" s="39"/>
      <c r="M74" s="39"/>
      <c r="N74" s="39">
        <f t="shared" si="9"/>
        <v>806</v>
      </c>
      <c r="O74" s="39">
        <f t="shared" si="10"/>
        <v>6</v>
      </c>
      <c r="P74" s="99">
        <f t="shared" si="11"/>
        <v>134.33333333333334</v>
      </c>
    </row>
    <row r="75" spans="1:16">
      <c r="A75" s="47"/>
      <c r="B75" s="37"/>
      <c r="C75" s="39"/>
      <c r="D75" s="40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99"/>
    </row>
    <row r="76" spans="1:16" ht="15.75">
      <c r="A76" s="47"/>
      <c r="B76" s="42" t="s">
        <v>158</v>
      </c>
      <c r="C76" s="39"/>
      <c r="D76" s="40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99"/>
    </row>
    <row r="77" spans="1:16">
      <c r="A77" s="56">
        <v>1</v>
      </c>
      <c r="B77" s="44" t="s">
        <v>15</v>
      </c>
      <c r="C77" s="57" t="s">
        <v>174</v>
      </c>
      <c r="D77" s="58"/>
      <c r="E77" s="59"/>
      <c r="F77" s="39">
        <v>1255</v>
      </c>
      <c r="G77" s="39"/>
      <c r="H77" s="39"/>
      <c r="I77" s="39"/>
      <c r="J77" s="39"/>
      <c r="K77" s="39"/>
      <c r="L77" s="39"/>
      <c r="M77" s="39"/>
      <c r="N77" s="39">
        <f t="shared" ref="N77:N101" si="12">SUM(D77:M77)</f>
        <v>1255</v>
      </c>
      <c r="O77" s="39">
        <f t="shared" ref="O77:O103" si="13">COUNT(D77:M77)*6</f>
        <v>6</v>
      </c>
      <c r="P77" s="99">
        <f t="shared" ref="P77:P103" si="14">N77/O77</f>
        <v>209.16666666666666</v>
      </c>
    </row>
    <row r="78" spans="1:16">
      <c r="A78" s="56">
        <v>2</v>
      </c>
      <c r="B78" s="44" t="s">
        <v>17</v>
      </c>
      <c r="C78" s="57" t="s">
        <v>174</v>
      </c>
      <c r="D78" s="58">
        <v>1179</v>
      </c>
      <c r="E78" s="59">
        <v>1254</v>
      </c>
      <c r="F78" s="39">
        <v>1182</v>
      </c>
      <c r="G78" s="39"/>
      <c r="H78" s="39"/>
      <c r="I78" s="39"/>
      <c r="J78" s="39"/>
      <c r="K78" s="39"/>
      <c r="L78" s="39"/>
      <c r="M78" s="39"/>
      <c r="N78" s="39">
        <f t="shared" si="12"/>
        <v>3615</v>
      </c>
      <c r="O78" s="39">
        <f t="shared" si="13"/>
        <v>18</v>
      </c>
      <c r="P78" s="99">
        <f t="shared" si="14"/>
        <v>200.83333333333334</v>
      </c>
    </row>
    <row r="79" spans="1:16">
      <c r="A79" s="56">
        <v>3</v>
      </c>
      <c r="B79" s="45" t="s">
        <v>210</v>
      </c>
      <c r="C79" s="39" t="s">
        <v>189</v>
      </c>
      <c r="D79" s="60"/>
      <c r="E79" s="59">
        <v>1157</v>
      </c>
      <c r="F79" s="39">
        <v>1205</v>
      </c>
      <c r="G79" s="39"/>
      <c r="H79" s="39"/>
      <c r="I79" s="39"/>
      <c r="J79" s="39"/>
      <c r="K79" s="39"/>
      <c r="L79" s="39"/>
      <c r="M79" s="39"/>
      <c r="N79" s="39">
        <f t="shared" si="12"/>
        <v>2362</v>
      </c>
      <c r="O79" s="39">
        <f t="shared" si="13"/>
        <v>12</v>
      </c>
      <c r="P79" s="99">
        <f t="shared" si="14"/>
        <v>196.83333333333334</v>
      </c>
    </row>
    <row r="80" spans="1:16">
      <c r="A80" s="56">
        <v>4</v>
      </c>
      <c r="B80" s="44" t="s">
        <v>190</v>
      </c>
      <c r="C80" s="57" t="s">
        <v>189</v>
      </c>
      <c r="D80" s="58">
        <v>1247</v>
      </c>
      <c r="E80" s="59">
        <v>1147</v>
      </c>
      <c r="F80" s="39">
        <v>1082</v>
      </c>
      <c r="G80" s="39"/>
      <c r="H80" s="39"/>
      <c r="I80" s="39"/>
      <c r="J80" s="39"/>
      <c r="K80" s="39"/>
      <c r="L80" s="39"/>
      <c r="M80" s="39"/>
      <c r="N80" s="39">
        <f t="shared" si="12"/>
        <v>3476</v>
      </c>
      <c r="O80" s="39">
        <f t="shared" si="13"/>
        <v>18</v>
      </c>
      <c r="P80" s="99">
        <f t="shared" si="14"/>
        <v>193.11111111111111</v>
      </c>
    </row>
    <row r="81" spans="1:16">
      <c r="A81" s="56">
        <v>5</v>
      </c>
      <c r="B81" s="44" t="s">
        <v>44</v>
      </c>
      <c r="C81" s="57" t="s">
        <v>174</v>
      </c>
      <c r="D81" s="58">
        <v>1133</v>
      </c>
      <c r="E81" s="59">
        <v>1253</v>
      </c>
      <c r="F81" s="39">
        <v>1083</v>
      </c>
      <c r="G81" s="39"/>
      <c r="H81" s="39"/>
      <c r="I81" s="39"/>
      <c r="J81" s="39"/>
      <c r="K81" s="39"/>
      <c r="L81" s="39"/>
      <c r="M81" s="39"/>
      <c r="N81" s="39">
        <f t="shared" si="12"/>
        <v>3469</v>
      </c>
      <c r="O81" s="39">
        <f t="shared" si="13"/>
        <v>18</v>
      </c>
      <c r="P81" s="99">
        <f t="shared" si="14"/>
        <v>192.72222222222223</v>
      </c>
    </row>
    <row r="82" spans="1:16">
      <c r="A82" s="56">
        <v>6</v>
      </c>
      <c r="B82" s="44" t="s">
        <v>43</v>
      </c>
      <c r="C82" s="57" t="s">
        <v>174</v>
      </c>
      <c r="D82" s="58">
        <v>1080</v>
      </c>
      <c r="E82" s="59">
        <v>1130</v>
      </c>
      <c r="F82" s="39">
        <v>1245</v>
      </c>
      <c r="G82" s="39"/>
      <c r="H82" s="39"/>
      <c r="I82" s="39"/>
      <c r="J82" s="39"/>
      <c r="K82" s="39"/>
      <c r="L82" s="39"/>
      <c r="M82" s="39"/>
      <c r="N82" s="39">
        <f t="shared" si="12"/>
        <v>3455</v>
      </c>
      <c r="O82" s="39">
        <f t="shared" si="13"/>
        <v>18</v>
      </c>
      <c r="P82" s="99">
        <f t="shared" si="14"/>
        <v>191.94444444444446</v>
      </c>
    </row>
    <row r="83" spans="1:16">
      <c r="A83" s="56">
        <v>7</v>
      </c>
      <c r="B83" s="44" t="s">
        <v>23</v>
      </c>
      <c r="C83" s="57" t="s">
        <v>174</v>
      </c>
      <c r="D83" s="58">
        <v>1183</v>
      </c>
      <c r="E83" s="59">
        <v>1124</v>
      </c>
      <c r="F83" s="39">
        <v>1136</v>
      </c>
      <c r="G83" s="39"/>
      <c r="H83" s="39"/>
      <c r="I83" s="39"/>
      <c r="J83" s="39"/>
      <c r="K83" s="39"/>
      <c r="L83" s="39"/>
      <c r="M83" s="39"/>
      <c r="N83" s="39">
        <f t="shared" si="12"/>
        <v>3443</v>
      </c>
      <c r="O83" s="39">
        <f t="shared" si="13"/>
        <v>18</v>
      </c>
      <c r="P83" s="99">
        <f t="shared" si="14"/>
        <v>191.27777777777777</v>
      </c>
    </row>
    <row r="84" spans="1:16">
      <c r="A84" s="56">
        <v>8</v>
      </c>
      <c r="B84" s="44" t="s">
        <v>45</v>
      </c>
      <c r="C84" s="57" t="s">
        <v>174</v>
      </c>
      <c r="D84" s="58">
        <v>1154</v>
      </c>
      <c r="E84" s="59">
        <v>1090</v>
      </c>
      <c r="F84" s="39">
        <v>1172</v>
      </c>
      <c r="G84" s="39"/>
      <c r="H84" s="39"/>
      <c r="I84" s="39"/>
      <c r="J84" s="39"/>
      <c r="K84" s="39"/>
      <c r="L84" s="39"/>
      <c r="M84" s="39"/>
      <c r="N84" s="39">
        <f t="shared" si="12"/>
        <v>3416</v>
      </c>
      <c r="O84" s="39">
        <f t="shared" si="13"/>
        <v>18</v>
      </c>
      <c r="P84" s="99">
        <f t="shared" si="14"/>
        <v>189.77777777777777</v>
      </c>
    </row>
    <row r="85" spans="1:16">
      <c r="A85" s="56">
        <v>9</v>
      </c>
      <c r="B85" s="37" t="s">
        <v>212</v>
      </c>
      <c r="C85" s="39" t="s">
        <v>174</v>
      </c>
      <c r="D85" s="40"/>
      <c r="E85" s="61">
        <v>1130</v>
      </c>
      <c r="F85" s="39"/>
      <c r="G85" s="39"/>
      <c r="H85" s="39"/>
      <c r="I85" s="39"/>
      <c r="J85" s="39"/>
      <c r="K85" s="39"/>
      <c r="L85" s="39"/>
      <c r="M85" s="39"/>
      <c r="N85" s="39">
        <f t="shared" si="12"/>
        <v>1130</v>
      </c>
      <c r="O85" s="39">
        <f t="shared" si="13"/>
        <v>6</v>
      </c>
      <c r="P85" s="99">
        <f t="shared" si="14"/>
        <v>188.33333333333334</v>
      </c>
    </row>
    <row r="86" spans="1:16">
      <c r="A86" s="56">
        <v>10</v>
      </c>
      <c r="B86" s="37" t="s">
        <v>213</v>
      </c>
      <c r="C86" s="39" t="s">
        <v>174</v>
      </c>
      <c r="D86" s="40"/>
      <c r="E86" s="61">
        <v>1117</v>
      </c>
      <c r="F86" s="39"/>
      <c r="G86" s="39"/>
      <c r="H86" s="39"/>
      <c r="I86" s="39"/>
      <c r="J86" s="39"/>
      <c r="K86" s="39"/>
      <c r="L86" s="39"/>
      <c r="M86" s="39"/>
      <c r="N86" s="39">
        <f t="shared" si="12"/>
        <v>1117</v>
      </c>
      <c r="O86" s="39">
        <f t="shared" si="13"/>
        <v>6</v>
      </c>
      <c r="P86" s="99">
        <f t="shared" si="14"/>
        <v>186.16666666666666</v>
      </c>
    </row>
    <row r="87" spans="1:16">
      <c r="A87" s="56">
        <v>11</v>
      </c>
      <c r="B87" s="44" t="s">
        <v>18</v>
      </c>
      <c r="C87" s="57" t="s">
        <v>174</v>
      </c>
      <c r="D87" s="58">
        <v>1112</v>
      </c>
      <c r="E87" s="59">
        <v>1105</v>
      </c>
      <c r="F87" s="39">
        <v>1121</v>
      </c>
      <c r="G87" s="39"/>
      <c r="H87" s="39"/>
      <c r="I87" s="39"/>
      <c r="J87" s="39"/>
      <c r="K87" s="39"/>
      <c r="L87" s="39"/>
      <c r="M87" s="39"/>
      <c r="N87" s="39">
        <f t="shared" si="12"/>
        <v>3338</v>
      </c>
      <c r="O87" s="39">
        <f t="shared" si="13"/>
        <v>18</v>
      </c>
      <c r="P87" s="99">
        <f t="shared" si="14"/>
        <v>185.44444444444446</v>
      </c>
    </row>
    <row r="88" spans="1:16">
      <c r="A88" s="56">
        <v>12</v>
      </c>
      <c r="B88" s="44" t="s">
        <v>184</v>
      </c>
      <c r="C88" s="57" t="s">
        <v>189</v>
      </c>
      <c r="D88" s="58">
        <v>1079</v>
      </c>
      <c r="E88" s="59"/>
      <c r="F88" s="39">
        <v>1128</v>
      </c>
      <c r="G88" s="39"/>
      <c r="H88" s="39"/>
      <c r="I88" s="39"/>
      <c r="J88" s="39"/>
      <c r="K88" s="39"/>
      <c r="L88" s="39"/>
      <c r="M88" s="39"/>
      <c r="N88" s="39">
        <f t="shared" si="12"/>
        <v>2207</v>
      </c>
      <c r="O88" s="39">
        <f t="shared" si="13"/>
        <v>12</v>
      </c>
      <c r="P88" s="99">
        <f t="shared" si="14"/>
        <v>183.91666666666666</v>
      </c>
    </row>
    <row r="89" spans="1:16">
      <c r="A89" s="56">
        <v>13</v>
      </c>
      <c r="B89" s="44" t="s">
        <v>186</v>
      </c>
      <c r="C89" s="57" t="s">
        <v>189</v>
      </c>
      <c r="D89" s="58">
        <v>1043</v>
      </c>
      <c r="E89" s="59">
        <v>1087</v>
      </c>
      <c r="F89" s="39">
        <v>1130</v>
      </c>
      <c r="G89" s="39"/>
      <c r="H89" s="39"/>
      <c r="I89" s="39"/>
      <c r="J89" s="39"/>
      <c r="K89" s="39"/>
      <c r="L89" s="39"/>
      <c r="M89" s="39"/>
      <c r="N89" s="39">
        <f t="shared" si="12"/>
        <v>3260</v>
      </c>
      <c r="O89" s="39">
        <f t="shared" si="13"/>
        <v>18</v>
      </c>
      <c r="P89" s="99">
        <f t="shared" si="14"/>
        <v>181.11111111111111</v>
      </c>
    </row>
    <row r="90" spans="1:16">
      <c r="A90" s="56">
        <v>14</v>
      </c>
      <c r="B90" s="37" t="s">
        <v>215</v>
      </c>
      <c r="C90" s="39" t="s">
        <v>189</v>
      </c>
      <c r="D90" s="40"/>
      <c r="E90" s="61">
        <v>1082</v>
      </c>
      <c r="F90" s="39">
        <v>1073</v>
      </c>
      <c r="G90" s="39"/>
      <c r="H90" s="39"/>
      <c r="I90" s="39"/>
      <c r="J90" s="39"/>
      <c r="K90" s="39"/>
      <c r="L90" s="39"/>
      <c r="M90" s="39"/>
      <c r="N90" s="39">
        <f t="shared" si="12"/>
        <v>2155</v>
      </c>
      <c r="O90" s="39">
        <f t="shared" si="13"/>
        <v>12</v>
      </c>
      <c r="P90" s="99">
        <f t="shared" si="14"/>
        <v>179.58333333333334</v>
      </c>
    </row>
    <row r="91" spans="1:16">
      <c r="A91" s="56">
        <v>15</v>
      </c>
      <c r="B91" s="44" t="s">
        <v>185</v>
      </c>
      <c r="C91" s="57" t="s">
        <v>189</v>
      </c>
      <c r="D91" s="58">
        <v>1071</v>
      </c>
      <c r="E91" s="59"/>
      <c r="F91" s="39"/>
      <c r="G91" s="39"/>
      <c r="H91" s="39"/>
      <c r="I91" s="39"/>
      <c r="J91" s="39"/>
      <c r="K91" s="39"/>
      <c r="L91" s="39"/>
      <c r="M91" s="39"/>
      <c r="N91" s="39">
        <f t="shared" si="12"/>
        <v>1071</v>
      </c>
      <c r="O91" s="39">
        <f t="shared" si="13"/>
        <v>6</v>
      </c>
      <c r="P91" s="99">
        <f t="shared" si="14"/>
        <v>178.5</v>
      </c>
    </row>
    <row r="92" spans="1:16">
      <c r="A92" s="47">
        <v>16</v>
      </c>
      <c r="B92" s="103" t="s">
        <v>211</v>
      </c>
      <c r="C92" s="104" t="s">
        <v>174</v>
      </c>
      <c r="D92" s="105"/>
      <c r="E92" s="39">
        <v>1061</v>
      </c>
      <c r="F92" s="39"/>
      <c r="G92" s="39"/>
      <c r="H92" s="39"/>
      <c r="I92" s="39"/>
      <c r="J92" s="39"/>
      <c r="K92" s="39"/>
      <c r="L92" s="39"/>
      <c r="M92" s="39"/>
      <c r="N92" s="39">
        <f t="shared" si="12"/>
        <v>1061</v>
      </c>
      <c r="O92" s="39">
        <f t="shared" si="13"/>
        <v>6</v>
      </c>
      <c r="P92" s="99">
        <f t="shared" si="14"/>
        <v>176.83333333333334</v>
      </c>
    </row>
    <row r="93" spans="1:16">
      <c r="A93" s="47">
        <v>17</v>
      </c>
      <c r="B93" s="44" t="s">
        <v>270</v>
      </c>
      <c r="C93" s="57" t="s">
        <v>189</v>
      </c>
      <c r="D93" s="58"/>
      <c r="E93" s="62"/>
      <c r="F93" s="39">
        <v>1057</v>
      </c>
      <c r="G93" s="39"/>
      <c r="H93" s="39"/>
      <c r="I93" s="39"/>
      <c r="J93" s="39"/>
      <c r="K93" s="39"/>
      <c r="L93" s="39"/>
      <c r="M93" s="39"/>
      <c r="N93" s="39">
        <f t="shared" si="12"/>
        <v>1057</v>
      </c>
      <c r="O93" s="39">
        <f t="shared" si="13"/>
        <v>6</v>
      </c>
      <c r="P93" s="99">
        <f t="shared" si="14"/>
        <v>176.16666666666666</v>
      </c>
    </row>
    <row r="94" spans="1:16">
      <c r="A94" s="47">
        <v>18</v>
      </c>
      <c r="B94" s="37" t="s">
        <v>271</v>
      </c>
      <c r="C94" s="39" t="s">
        <v>189</v>
      </c>
      <c r="D94" s="40"/>
      <c r="E94" s="39"/>
      <c r="F94" s="39">
        <v>1053</v>
      </c>
      <c r="G94" s="39"/>
      <c r="H94" s="39"/>
      <c r="I94" s="39"/>
      <c r="J94" s="39"/>
      <c r="K94" s="39"/>
      <c r="L94" s="39"/>
      <c r="M94" s="39"/>
      <c r="N94" s="39">
        <f t="shared" si="12"/>
        <v>1053</v>
      </c>
      <c r="O94" s="39">
        <f t="shared" si="13"/>
        <v>6</v>
      </c>
      <c r="P94" s="99">
        <f t="shared" si="14"/>
        <v>175.5</v>
      </c>
    </row>
    <row r="95" spans="1:16">
      <c r="A95" s="47">
        <v>19</v>
      </c>
      <c r="B95" s="37" t="s">
        <v>216</v>
      </c>
      <c r="C95" s="39" t="s">
        <v>174</v>
      </c>
      <c r="D95" s="40"/>
      <c r="E95" s="39">
        <v>1052</v>
      </c>
      <c r="F95" s="39">
        <v>1041</v>
      </c>
      <c r="G95" s="39"/>
      <c r="H95" s="39"/>
      <c r="I95" s="39"/>
      <c r="J95" s="39"/>
      <c r="K95" s="39"/>
      <c r="L95" s="39"/>
      <c r="M95" s="39"/>
      <c r="N95" s="39">
        <f t="shared" si="12"/>
        <v>2093</v>
      </c>
      <c r="O95" s="39">
        <f t="shared" si="13"/>
        <v>12</v>
      </c>
      <c r="P95" s="99">
        <f t="shared" si="14"/>
        <v>174.41666666666666</v>
      </c>
    </row>
    <row r="96" spans="1:16">
      <c r="A96" s="47">
        <v>20</v>
      </c>
      <c r="B96" s="44" t="s">
        <v>183</v>
      </c>
      <c r="C96" s="57" t="s">
        <v>189</v>
      </c>
      <c r="D96" s="58">
        <v>1111</v>
      </c>
      <c r="E96" s="62">
        <v>1010</v>
      </c>
      <c r="F96" s="39">
        <v>1011</v>
      </c>
      <c r="G96" s="39"/>
      <c r="H96" s="39"/>
      <c r="I96" s="39"/>
      <c r="J96" s="39"/>
      <c r="K96" s="39"/>
      <c r="L96" s="39"/>
      <c r="M96" s="39"/>
      <c r="N96" s="39">
        <f t="shared" si="12"/>
        <v>3132</v>
      </c>
      <c r="O96" s="39">
        <f t="shared" si="13"/>
        <v>18</v>
      </c>
      <c r="P96" s="99">
        <f t="shared" si="14"/>
        <v>174</v>
      </c>
    </row>
    <row r="97" spans="1:16">
      <c r="A97" s="47">
        <v>21</v>
      </c>
      <c r="B97" s="44" t="s">
        <v>191</v>
      </c>
      <c r="C97" s="57" t="s">
        <v>174</v>
      </c>
      <c r="D97" s="58">
        <v>1107</v>
      </c>
      <c r="E97" s="62">
        <v>1056</v>
      </c>
      <c r="F97" s="39">
        <v>958</v>
      </c>
      <c r="G97" s="39"/>
      <c r="H97" s="39"/>
      <c r="I97" s="39"/>
      <c r="J97" s="39"/>
      <c r="K97" s="39"/>
      <c r="L97" s="39"/>
      <c r="M97" s="39"/>
      <c r="N97" s="39">
        <f t="shared" si="12"/>
        <v>3121</v>
      </c>
      <c r="O97" s="39">
        <f t="shared" si="13"/>
        <v>18</v>
      </c>
      <c r="P97" s="99">
        <f t="shared" si="14"/>
        <v>173.38888888888889</v>
      </c>
    </row>
    <row r="98" spans="1:16">
      <c r="A98" s="47">
        <v>22</v>
      </c>
      <c r="B98" s="44" t="s">
        <v>272</v>
      </c>
      <c r="C98" s="57" t="s">
        <v>189</v>
      </c>
      <c r="D98" s="58"/>
      <c r="E98" s="62"/>
      <c r="F98" s="39">
        <v>1022</v>
      </c>
      <c r="G98" s="39"/>
      <c r="H98" s="39"/>
      <c r="I98" s="39"/>
      <c r="J98" s="39"/>
      <c r="K98" s="39"/>
      <c r="L98" s="39"/>
      <c r="M98" s="39"/>
      <c r="N98" s="39">
        <f t="shared" si="12"/>
        <v>1022</v>
      </c>
      <c r="O98" s="39">
        <f t="shared" si="13"/>
        <v>6</v>
      </c>
      <c r="P98" s="99">
        <f t="shared" si="14"/>
        <v>170.33333333333334</v>
      </c>
    </row>
    <row r="99" spans="1:16">
      <c r="A99" s="47">
        <v>23</v>
      </c>
      <c r="B99" s="37" t="s">
        <v>214</v>
      </c>
      <c r="C99" s="39" t="s">
        <v>189</v>
      </c>
      <c r="D99" s="40"/>
      <c r="E99" s="39">
        <v>1020</v>
      </c>
      <c r="F99" s="39"/>
      <c r="G99" s="39"/>
      <c r="H99" s="39"/>
      <c r="I99" s="39"/>
      <c r="J99" s="39"/>
      <c r="K99" s="39"/>
      <c r="L99" s="39"/>
      <c r="M99" s="39"/>
      <c r="N99" s="39">
        <f t="shared" si="12"/>
        <v>1020</v>
      </c>
      <c r="O99" s="39">
        <f t="shared" si="13"/>
        <v>6</v>
      </c>
      <c r="P99" s="99">
        <f t="shared" si="14"/>
        <v>170</v>
      </c>
    </row>
    <row r="100" spans="1:16">
      <c r="A100" s="47">
        <v>24</v>
      </c>
      <c r="B100" s="44" t="s">
        <v>188</v>
      </c>
      <c r="C100" s="57" t="s">
        <v>174</v>
      </c>
      <c r="D100" s="58">
        <v>992</v>
      </c>
      <c r="E100" s="62"/>
      <c r="F100" s="39" t="s">
        <v>274</v>
      </c>
      <c r="G100" s="39"/>
      <c r="H100" s="39"/>
      <c r="I100" s="39"/>
      <c r="J100" s="39"/>
      <c r="K100" s="39"/>
      <c r="L100" s="39"/>
      <c r="M100" s="39"/>
      <c r="N100" s="39">
        <f t="shared" si="12"/>
        <v>992</v>
      </c>
      <c r="O100" s="39">
        <f t="shared" si="13"/>
        <v>6</v>
      </c>
      <c r="P100" s="99">
        <f t="shared" si="14"/>
        <v>165.33333333333334</v>
      </c>
    </row>
    <row r="101" spans="1:16">
      <c r="A101" s="47">
        <v>25</v>
      </c>
      <c r="B101" s="44" t="s">
        <v>187</v>
      </c>
      <c r="C101" s="57" t="s">
        <v>189</v>
      </c>
      <c r="D101" s="58">
        <v>1004</v>
      </c>
      <c r="E101" s="62"/>
      <c r="F101" s="39">
        <v>862</v>
      </c>
      <c r="G101" s="39"/>
      <c r="H101" s="39"/>
      <c r="I101" s="39"/>
      <c r="J101" s="39"/>
      <c r="K101" s="39"/>
      <c r="L101" s="39"/>
      <c r="M101" s="39"/>
      <c r="N101" s="39">
        <f t="shared" si="12"/>
        <v>1866</v>
      </c>
      <c r="O101" s="39">
        <f t="shared" si="13"/>
        <v>12</v>
      </c>
      <c r="P101" s="99">
        <f t="shared" si="14"/>
        <v>155.5</v>
      </c>
    </row>
    <row r="102" spans="1:16">
      <c r="A102" s="47">
        <v>26</v>
      </c>
      <c r="B102" s="44" t="s">
        <v>16</v>
      </c>
      <c r="C102" s="57" t="s">
        <v>174</v>
      </c>
      <c r="D102" s="58">
        <v>1247</v>
      </c>
      <c r="E102" s="62">
        <v>1317</v>
      </c>
      <c r="F102" s="39">
        <v>1001</v>
      </c>
      <c r="G102" s="39"/>
      <c r="H102" s="39"/>
      <c r="I102" s="39"/>
      <c r="J102" s="39"/>
      <c r="K102" s="39"/>
      <c r="L102" s="39"/>
      <c r="M102" s="39"/>
      <c r="N102" s="39">
        <f>SUM(D102:E102)</f>
        <v>2564</v>
      </c>
      <c r="O102" s="39">
        <f t="shared" si="13"/>
        <v>18</v>
      </c>
      <c r="P102" s="99">
        <f t="shared" si="14"/>
        <v>142.44444444444446</v>
      </c>
    </row>
    <row r="103" spans="1:16">
      <c r="A103" s="47">
        <v>27</v>
      </c>
      <c r="B103" s="44" t="s">
        <v>273</v>
      </c>
      <c r="C103" s="57" t="s">
        <v>189</v>
      </c>
      <c r="D103" s="58"/>
      <c r="E103" s="62"/>
      <c r="F103" s="39">
        <v>824</v>
      </c>
      <c r="G103" s="39"/>
      <c r="H103" s="39"/>
      <c r="I103" s="39"/>
      <c r="J103" s="39"/>
      <c r="K103" s="39"/>
      <c r="L103" s="39"/>
      <c r="M103" s="39"/>
      <c r="N103" s="39">
        <f>SUM(D103:M103)</f>
        <v>824</v>
      </c>
      <c r="O103" s="39">
        <f t="shared" si="13"/>
        <v>6</v>
      </c>
      <c r="P103" s="99">
        <f t="shared" si="14"/>
        <v>137.33333333333334</v>
      </c>
    </row>
    <row r="104" spans="1:16">
      <c r="A104" s="47"/>
      <c r="B104" s="44"/>
      <c r="C104" s="57"/>
      <c r="D104" s="58"/>
      <c r="E104" s="62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99"/>
    </row>
    <row r="105" spans="1:16" ht="15.75">
      <c r="A105" s="47"/>
      <c r="B105" s="42" t="s">
        <v>161</v>
      </c>
      <c r="C105" s="39"/>
      <c r="D105" s="40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99"/>
    </row>
    <row r="106" spans="1:16">
      <c r="A106" s="47">
        <v>1</v>
      </c>
      <c r="B106" s="46" t="s">
        <v>231</v>
      </c>
      <c r="C106" s="54" t="s">
        <v>249</v>
      </c>
      <c r="D106" s="54">
        <v>1388</v>
      </c>
      <c r="E106" s="39"/>
      <c r="F106" s="54"/>
      <c r="G106" s="39"/>
      <c r="H106" s="39"/>
      <c r="I106" s="39"/>
      <c r="J106" s="39"/>
      <c r="K106" s="39"/>
      <c r="L106" s="39"/>
      <c r="M106" s="39"/>
      <c r="N106" s="39">
        <f t="shared" ref="N106:N126" si="15">SUM(D106:M106)</f>
        <v>1388</v>
      </c>
      <c r="O106" s="39">
        <f t="shared" ref="O106:O126" si="16">COUNT(D106:M106)*6</f>
        <v>6</v>
      </c>
      <c r="P106" s="99">
        <f t="shared" ref="P106:P126" si="17">N106/O106</f>
        <v>231.33333333333334</v>
      </c>
    </row>
    <row r="107" spans="1:16">
      <c r="A107" s="47">
        <v>2</v>
      </c>
      <c r="B107" s="46" t="s">
        <v>232</v>
      </c>
      <c r="C107" s="54" t="s">
        <v>250</v>
      </c>
      <c r="D107" s="54">
        <v>1306</v>
      </c>
      <c r="E107" s="40">
        <v>1105</v>
      </c>
      <c r="F107" s="39">
        <v>1349</v>
      </c>
      <c r="G107" s="39"/>
      <c r="H107" s="39"/>
      <c r="I107" s="39"/>
      <c r="J107" s="39"/>
      <c r="K107" s="39"/>
      <c r="L107" s="39"/>
      <c r="M107" s="39"/>
      <c r="N107" s="39">
        <f t="shared" si="15"/>
        <v>3760</v>
      </c>
      <c r="O107" s="39">
        <f t="shared" si="16"/>
        <v>18</v>
      </c>
      <c r="P107" s="99">
        <f t="shared" si="17"/>
        <v>208.88888888888889</v>
      </c>
    </row>
    <row r="108" spans="1:16">
      <c r="A108" s="47">
        <v>3</v>
      </c>
      <c r="B108" s="37" t="s">
        <v>108</v>
      </c>
      <c r="C108" s="54" t="s">
        <v>250</v>
      </c>
      <c r="D108" s="39">
        <v>1216</v>
      </c>
      <c r="E108" s="40">
        <v>1172</v>
      </c>
      <c r="F108" s="39">
        <v>1290</v>
      </c>
      <c r="G108" s="39"/>
      <c r="H108" s="39"/>
      <c r="I108" s="39"/>
      <c r="J108" s="39"/>
      <c r="K108" s="39"/>
      <c r="L108" s="39"/>
      <c r="M108" s="39"/>
      <c r="N108" s="39">
        <f t="shared" si="15"/>
        <v>3678</v>
      </c>
      <c r="O108" s="39">
        <f t="shared" si="16"/>
        <v>18</v>
      </c>
      <c r="P108" s="99">
        <f t="shared" si="17"/>
        <v>204.33333333333334</v>
      </c>
    </row>
    <row r="109" spans="1:16">
      <c r="A109" s="47">
        <v>4</v>
      </c>
      <c r="B109" s="37" t="s">
        <v>234</v>
      </c>
      <c r="C109" s="54" t="s">
        <v>250</v>
      </c>
      <c r="D109" s="39">
        <v>1239</v>
      </c>
      <c r="E109" s="40">
        <v>1180</v>
      </c>
      <c r="F109" s="39"/>
      <c r="G109" s="39"/>
      <c r="H109" s="39"/>
      <c r="I109" s="39"/>
      <c r="J109" s="39"/>
      <c r="K109" s="39"/>
      <c r="L109" s="39"/>
      <c r="M109" s="39"/>
      <c r="N109" s="39">
        <f t="shared" si="15"/>
        <v>2419</v>
      </c>
      <c r="O109" s="39">
        <f t="shared" si="16"/>
        <v>12</v>
      </c>
      <c r="P109" s="99">
        <f t="shared" si="17"/>
        <v>201.58333333333334</v>
      </c>
    </row>
    <row r="110" spans="1:16">
      <c r="A110" s="47">
        <v>5</v>
      </c>
      <c r="B110" s="37" t="s">
        <v>244</v>
      </c>
      <c r="C110" s="54" t="s">
        <v>250</v>
      </c>
      <c r="D110" s="39">
        <v>1321</v>
      </c>
      <c r="E110" s="40">
        <v>976</v>
      </c>
      <c r="F110" s="39">
        <v>1241</v>
      </c>
      <c r="G110" s="39"/>
      <c r="H110" s="39"/>
      <c r="I110" s="39"/>
      <c r="J110" s="39"/>
      <c r="K110" s="39"/>
      <c r="L110" s="39"/>
      <c r="M110" s="39"/>
      <c r="N110" s="39">
        <f t="shared" si="15"/>
        <v>3538</v>
      </c>
      <c r="O110" s="39">
        <f t="shared" si="16"/>
        <v>18</v>
      </c>
      <c r="P110" s="99">
        <f t="shared" si="17"/>
        <v>196.55555555555554</v>
      </c>
    </row>
    <row r="111" spans="1:16">
      <c r="A111" s="47">
        <v>6</v>
      </c>
      <c r="B111" s="37" t="s">
        <v>233</v>
      </c>
      <c r="C111" s="54" t="s">
        <v>250</v>
      </c>
      <c r="D111" s="39">
        <v>1253</v>
      </c>
      <c r="E111" s="40">
        <v>1154</v>
      </c>
      <c r="F111" s="39">
        <v>1043</v>
      </c>
      <c r="G111" s="39"/>
      <c r="H111" s="39"/>
      <c r="I111" s="39"/>
      <c r="J111" s="39"/>
      <c r="K111" s="39"/>
      <c r="L111" s="39"/>
      <c r="M111" s="39"/>
      <c r="N111" s="39">
        <f t="shared" si="15"/>
        <v>3450</v>
      </c>
      <c r="O111" s="39">
        <f t="shared" si="16"/>
        <v>18</v>
      </c>
      <c r="P111" s="99">
        <f t="shared" si="17"/>
        <v>191.66666666666666</v>
      </c>
    </row>
    <row r="112" spans="1:16">
      <c r="A112" s="47">
        <v>7</v>
      </c>
      <c r="B112" s="37" t="s">
        <v>235</v>
      </c>
      <c r="C112" s="54" t="s">
        <v>250</v>
      </c>
      <c r="D112" s="39">
        <v>1190</v>
      </c>
      <c r="E112" s="40">
        <v>1086</v>
      </c>
      <c r="F112" s="39">
        <v>1131</v>
      </c>
      <c r="G112" s="39"/>
      <c r="H112" s="39"/>
      <c r="I112" s="39"/>
      <c r="J112" s="39"/>
      <c r="K112" s="39"/>
      <c r="L112" s="39"/>
      <c r="M112" s="39"/>
      <c r="N112" s="39">
        <f t="shared" si="15"/>
        <v>3407</v>
      </c>
      <c r="O112" s="39">
        <f t="shared" si="16"/>
        <v>18</v>
      </c>
      <c r="P112" s="99">
        <f t="shared" si="17"/>
        <v>189.27777777777777</v>
      </c>
    </row>
    <row r="113" spans="1:16">
      <c r="A113" s="47">
        <v>8</v>
      </c>
      <c r="B113" s="37" t="s">
        <v>277</v>
      </c>
      <c r="C113" s="39" t="s">
        <v>250</v>
      </c>
      <c r="D113" s="40"/>
      <c r="E113" s="39"/>
      <c r="F113" s="39">
        <v>1094</v>
      </c>
      <c r="G113" s="39"/>
      <c r="H113" s="39"/>
      <c r="I113" s="39"/>
      <c r="J113" s="39"/>
      <c r="K113" s="39"/>
      <c r="L113" s="39"/>
      <c r="M113" s="39"/>
      <c r="N113" s="39">
        <f t="shared" si="15"/>
        <v>1094</v>
      </c>
      <c r="O113" s="39">
        <f t="shared" si="16"/>
        <v>6</v>
      </c>
      <c r="P113" s="99">
        <f t="shared" si="17"/>
        <v>182.33333333333334</v>
      </c>
    </row>
    <row r="114" spans="1:16">
      <c r="A114" s="47">
        <v>9</v>
      </c>
      <c r="B114" s="37" t="s">
        <v>239</v>
      </c>
      <c r="C114" s="54" t="s">
        <v>250</v>
      </c>
      <c r="D114" s="39">
        <v>1035</v>
      </c>
      <c r="E114" s="40">
        <v>1056</v>
      </c>
      <c r="F114" s="39">
        <v>1127</v>
      </c>
      <c r="G114" s="39"/>
      <c r="H114" s="39"/>
      <c r="I114" s="39"/>
      <c r="J114" s="39"/>
      <c r="K114" s="39"/>
      <c r="L114" s="39"/>
      <c r="M114" s="39"/>
      <c r="N114" s="39">
        <f t="shared" si="15"/>
        <v>3218</v>
      </c>
      <c r="O114" s="39">
        <f t="shared" si="16"/>
        <v>18</v>
      </c>
      <c r="P114" s="99">
        <f t="shared" si="17"/>
        <v>178.77777777777777</v>
      </c>
    </row>
    <row r="115" spans="1:16">
      <c r="A115" s="47">
        <v>10</v>
      </c>
      <c r="B115" s="37" t="s">
        <v>237</v>
      </c>
      <c r="C115" s="54" t="s">
        <v>250</v>
      </c>
      <c r="D115" s="39">
        <v>1141</v>
      </c>
      <c r="E115" s="40">
        <v>1006</v>
      </c>
      <c r="F115" s="39">
        <v>1070</v>
      </c>
      <c r="G115" s="39"/>
      <c r="H115" s="39"/>
      <c r="I115" s="39"/>
      <c r="J115" s="39"/>
      <c r="K115" s="39"/>
      <c r="L115" s="39"/>
      <c r="M115" s="39"/>
      <c r="N115" s="39">
        <f t="shared" si="15"/>
        <v>3217</v>
      </c>
      <c r="O115" s="39">
        <f t="shared" si="16"/>
        <v>18</v>
      </c>
      <c r="P115" s="99">
        <f t="shared" si="17"/>
        <v>178.72222222222223</v>
      </c>
    </row>
    <row r="116" spans="1:16">
      <c r="A116" s="47">
        <v>11</v>
      </c>
      <c r="B116" s="37" t="s">
        <v>236</v>
      </c>
      <c r="C116" s="54" t="s">
        <v>250</v>
      </c>
      <c r="D116" s="39">
        <v>1171</v>
      </c>
      <c r="E116" s="40">
        <v>917</v>
      </c>
      <c r="F116" s="39">
        <v>1069</v>
      </c>
      <c r="G116" s="39"/>
      <c r="H116" s="39"/>
      <c r="I116" s="39"/>
      <c r="J116" s="39"/>
      <c r="K116" s="39"/>
      <c r="L116" s="39"/>
      <c r="M116" s="39"/>
      <c r="N116" s="39">
        <f t="shared" si="15"/>
        <v>3157</v>
      </c>
      <c r="O116" s="39">
        <f t="shared" si="16"/>
        <v>18</v>
      </c>
      <c r="P116" s="99">
        <f t="shared" si="17"/>
        <v>175.38888888888889</v>
      </c>
    </row>
    <row r="117" spans="1:16">
      <c r="A117" s="47">
        <v>12</v>
      </c>
      <c r="B117" s="37" t="s">
        <v>241</v>
      </c>
      <c r="C117" s="54" t="s">
        <v>250</v>
      </c>
      <c r="D117" s="39">
        <v>971</v>
      </c>
      <c r="E117" s="40">
        <v>971</v>
      </c>
      <c r="F117" s="39">
        <v>1157</v>
      </c>
      <c r="G117" s="39"/>
      <c r="H117" s="39"/>
      <c r="I117" s="39"/>
      <c r="J117" s="39"/>
      <c r="K117" s="39"/>
      <c r="L117" s="39"/>
      <c r="M117" s="39"/>
      <c r="N117" s="39">
        <f t="shared" si="15"/>
        <v>3099</v>
      </c>
      <c r="O117" s="39">
        <f t="shared" si="16"/>
        <v>18</v>
      </c>
      <c r="P117" s="99">
        <f t="shared" si="17"/>
        <v>172.16666666666666</v>
      </c>
    </row>
    <row r="118" spans="1:16">
      <c r="A118" s="47">
        <v>13</v>
      </c>
      <c r="B118" s="37" t="s">
        <v>278</v>
      </c>
      <c r="C118" s="39" t="s">
        <v>250</v>
      </c>
      <c r="D118" s="40"/>
      <c r="E118" s="39"/>
      <c r="F118" s="39">
        <v>1022</v>
      </c>
      <c r="G118" s="39"/>
      <c r="H118" s="39"/>
      <c r="I118" s="39"/>
      <c r="J118" s="39"/>
      <c r="K118" s="39"/>
      <c r="L118" s="39"/>
      <c r="M118" s="39"/>
      <c r="N118" s="39">
        <f t="shared" si="15"/>
        <v>1022</v>
      </c>
      <c r="O118" s="39">
        <f t="shared" si="16"/>
        <v>6</v>
      </c>
      <c r="P118" s="99">
        <f t="shared" si="17"/>
        <v>170.33333333333334</v>
      </c>
    </row>
    <row r="119" spans="1:16">
      <c r="A119" s="47">
        <v>14</v>
      </c>
      <c r="B119" s="37" t="s">
        <v>240</v>
      </c>
      <c r="C119" s="54" t="s">
        <v>250</v>
      </c>
      <c r="D119" s="39">
        <v>976</v>
      </c>
      <c r="E119" s="40"/>
      <c r="F119" s="39">
        <v>1049</v>
      </c>
      <c r="G119" s="39"/>
      <c r="H119" s="39"/>
      <c r="I119" s="39"/>
      <c r="J119" s="39"/>
      <c r="K119" s="39"/>
      <c r="L119" s="39"/>
      <c r="M119" s="39"/>
      <c r="N119" s="39">
        <f t="shared" si="15"/>
        <v>2025</v>
      </c>
      <c r="O119" s="39">
        <f t="shared" si="16"/>
        <v>12</v>
      </c>
      <c r="P119" s="99">
        <f t="shared" si="17"/>
        <v>168.75</v>
      </c>
    </row>
    <row r="120" spans="1:16">
      <c r="A120" s="47">
        <v>15</v>
      </c>
      <c r="B120" s="37" t="s">
        <v>238</v>
      </c>
      <c r="C120" s="54" t="s">
        <v>250</v>
      </c>
      <c r="D120" s="39">
        <v>1107</v>
      </c>
      <c r="E120" s="40">
        <v>996</v>
      </c>
      <c r="F120" s="39">
        <v>930</v>
      </c>
      <c r="G120" s="39"/>
      <c r="H120" s="39"/>
      <c r="I120" s="39"/>
      <c r="J120" s="39"/>
      <c r="K120" s="39"/>
      <c r="L120" s="39"/>
      <c r="M120" s="39"/>
      <c r="N120" s="39">
        <f t="shared" si="15"/>
        <v>3033</v>
      </c>
      <c r="O120" s="39">
        <f t="shared" si="16"/>
        <v>18</v>
      </c>
      <c r="P120" s="99">
        <f t="shared" si="17"/>
        <v>168.5</v>
      </c>
    </row>
    <row r="121" spans="1:16">
      <c r="A121" s="47">
        <v>16</v>
      </c>
      <c r="B121" s="37" t="s">
        <v>245</v>
      </c>
      <c r="C121" s="54" t="s">
        <v>250</v>
      </c>
      <c r="D121" s="40"/>
      <c r="E121" s="40">
        <v>965</v>
      </c>
      <c r="F121" s="39">
        <v>1031</v>
      </c>
      <c r="G121" s="39"/>
      <c r="H121" s="39"/>
      <c r="I121" s="39"/>
      <c r="J121" s="39"/>
      <c r="K121" s="39"/>
      <c r="L121" s="39"/>
      <c r="M121" s="39"/>
      <c r="N121" s="39">
        <f t="shared" si="15"/>
        <v>1996</v>
      </c>
      <c r="O121" s="39">
        <f t="shared" si="16"/>
        <v>12</v>
      </c>
      <c r="P121" s="99">
        <f t="shared" si="17"/>
        <v>166.33333333333334</v>
      </c>
    </row>
    <row r="122" spans="1:16">
      <c r="A122" s="47">
        <v>17</v>
      </c>
      <c r="B122" s="37" t="s">
        <v>279</v>
      </c>
      <c r="C122" s="39" t="s">
        <v>250</v>
      </c>
      <c r="D122" s="40"/>
      <c r="E122" s="39"/>
      <c r="F122" s="39">
        <v>977</v>
      </c>
      <c r="G122" s="39"/>
      <c r="H122" s="39"/>
      <c r="I122" s="39"/>
      <c r="J122" s="39"/>
      <c r="K122" s="39"/>
      <c r="L122" s="39"/>
      <c r="M122" s="39"/>
      <c r="N122" s="39">
        <f t="shared" si="15"/>
        <v>977</v>
      </c>
      <c r="O122" s="39">
        <f t="shared" si="16"/>
        <v>6</v>
      </c>
      <c r="P122" s="99">
        <f t="shared" si="17"/>
        <v>162.83333333333334</v>
      </c>
    </row>
    <row r="123" spans="1:16">
      <c r="A123" s="47">
        <v>18</v>
      </c>
      <c r="B123" s="37" t="s">
        <v>242</v>
      </c>
      <c r="C123" s="54" t="s">
        <v>250</v>
      </c>
      <c r="D123" s="39">
        <v>883</v>
      </c>
      <c r="E123" s="40">
        <v>963</v>
      </c>
      <c r="F123" s="39">
        <v>947</v>
      </c>
      <c r="G123" s="39"/>
      <c r="H123" s="39"/>
      <c r="I123" s="39"/>
      <c r="J123" s="39"/>
      <c r="K123" s="39"/>
      <c r="L123" s="39"/>
      <c r="M123" s="39"/>
      <c r="N123" s="39">
        <f t="shared" si="15"/>
        <v>2793</v>
      </c>
      <c r="O123" s="39">
        <f t="shared" si="16"/>
        <v>18</v>
      </c>
      <c r="P123" s="99">
        <f t="shared" si="17"/>
        <v>155.16666666666666</v>
      </c>
    </row>
    <row r="124" spans="1:16">
      <c r="A124" s="47">
        <v>19</v>
      </c>
      <c r="B124" s="37" t="s">
        <v>246</v>
      </c>
      <c r="C124" s="54" t="s">
        <v>250</v>
      </c>
      <c r="D124" s="40"/>
      <c r="E124" s="40">
        <v>915</v>
      </c>
      <c r="F124" s="39"/>
      <c r="G124" s="39"/>
      <c r="H124" s="39"/>
      <c r="I124" s="39"/>
      <c r="J124" s="39"/>
      <c r="K124" s="39"/>
      <c r="L124" s="39"/>
      <c r="M124" s="39"/>
      <c r="N124" s="39">
        <f t="shared" si="15"/>
        <v>915</v>
      </c>
      <c r="O124" s="39">
        <f t="shared" si="16"/>
        <v>6</v>
      </c>
      <c r="P124" s="99">
        <f t="shared" si="17"/>
        <v>152.5</v>
      </c>
    </row>
    <row r="125" spans="1:16">
      <c r="A125" s="47">
        <v>20</v>
      </c>
      <c r="B125" s="37" t="s">
        <v>247</v>
      </c>
      <c r="C125" s="54" t="s">
        <v>250</v>
      </c>
      <c r="D125" s="40"/>
      <c r="E125" s="40">
        <v>784</v>
      </c>
      <c r="F125" s="39">
        <v>1013</v>
      </c>
      <c r="G125" s="39"/>
      <c r="H125" s="39"/>
      <c r="I125" s="39"/>
      <c r="J125" s="39"/>
      <c r="K125" s="39"/>
      <c r="L125" s="39"/>
      <c r="M125" s="39"/>
      <c r="N125" s="39">
        <f t="shared" si="15"/>
        <v>1797</v>
      </c>
      <c r="O125" s="39">
        <f t="shared" si="16"/>
        <v>12</v>
      </c>
      <c r="P125" s="99">
        <f t="shared" si="17"/>
        <v>149.75</v>
      </c>
    </row>
    <row r="126" spans="1:16">
      <c r="A126" s="47">
        <v>21</v>
      </c>
      <c r="B126" s="37" t="s">
        <v>243</v>
      </c>
      <c r="C126" s="54" t="s">
        <v>250</v>
      </c>
      <c r="D126" s="39">
        <v>811</v>
      </c>
      <c r="E126" s="40">
        <v>799</v>
      </c>
      <c r="F126" s="39">
        <v>879</v>
      </c>
      <c r="G126" s="39"/>
      <c r="H126" s="39"/>
      <c r="I126" s="39"/>
      <c r="J126" s="39"/>
      <c r="K126" s="39"/>
      <c r="L126" s="39"/>
      <c r="M126" s="39"/>
      <c r="N126" s="39">
        <f t="shared" si="15"/>
        <v>2489</v>
      </c>
      <c r="O126" s="39">
        <f t="shared" si="16"/>
        <v>18</v>
      </c>
      <c r="P126" s="99">
        <f t="shared" si="17"/>
        <v>138.27777777777777</v>
      </c>
    </row>
    <row r="127" spans="1:16">
      <c r="A127" s="47"/>
      <c r="B127" s="37"/>
      <c r="C127" s="39"/>
      <c r="D127" s="40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99"/>
    </row>
    <row r="128" spans="1:16" ht="15.75">
      <c r="A128" s="47"/>
      <c r="B128" s="42" t="s">
        <v>162</v>
      </c>
      <c r="C128" s="39"/>
      <c r="D128" s="40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99"/>
    </row>
    <row r="129" spans="1:17">
      <c r="A129" s="47">
        <v>1</v>
      </c>
      <c r="B129" s="47" t="s">
        <v>22</v>
      </c>
      <c r="C129" s="39" t="s">
        <v>19</v>
      </c>
      <c r="D129" s="40">
        <v>1042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>
        <f>SUM(D129:M129)</f>
        <v>1042</v>
      </c>
      <c r="O129" s="39">
        <f>COUNT(D129:M129)*6</f>
        <v>6</v>
      </c>
      <c r="P129" s="99">
        <f>N129/O129</f>
        <v>173.66666666666666</v>
      </c>
    </row>
    <row r="130" spans="1:17">
      <c r="A130" s="47">
        <v>2</v>
      </c>
      <c r="B130" s="47" t="s">
        <v>175</v>
      </c>
      <c r="C130" s="39" t="s">
        <v>19</v>
      </c>
      <c r="D130" s="40">
        <v>1030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9">
        <f>SUM(D130:M130)</f>
        <v>1030</v>
      </c>
      <c r="O130" s="39">
        <f>COUNT(D130:M130)*6</f>
        <v>6</v>
      </c>
      <c r="P130" s="99">
        <f>N130/O130</f>
        <v>171.66666666666666</v>
      </c>
    </row>
    <row r="131" spans="1:17">
      <c r="A131" s="47">
        <v>3</v>
      </c>
      <c r="B131" s="47" t="s">
        <v>83</v>
      </c>
      <c r="C131" s="39" t="s">
        <v>19</v>
      </c>
      <c r="D131" s="40">
        <v>1003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>
        <f>SUM(D131:M131)</f>
        <v>1003</v>
      </c>
      <c r="O131" s="39">
        <f>COUNT(D131:M131)*6</f>
        <v>6</v>
      </c>
      <c r="P131" s="99">
        <f>N131/O131</f>
        <v>167.16666666666666</v>
      </c>
    </row>
    <row r="132" spans="1:17">
      <c r="A132" s="47">
        <v>4</v>
      </c>
      <c r="B132" s="47" t="s">
        <v>176</v>
      </c>
      <c r="C132" s="39" t="s">
        <v>19</v>
      </c>
      <c r="D132" s="40">
        <v>987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9">
        <f>SUM(D132:M132)</f>
        <v>987</v>
      </c>
      <c r="O132" s="39">
        <f>COUNT(D132:M132)*6</f>
        <v>6</v>
      </c>
      <c r="P132" s="99">
        <f>N132/O132</f>
        <v>164.5</v>
      </c>
    </row>
    <row r="133" spans="1:17">
      <c r="A133" s="47">
        <v>5</v>
      </c>
      <c r="B133" s="47" t="s">
        <v>165</v>
      </c>
      <c r="C133" s="39" t="s">
        <v>178</v>
      </c>
      <c r="D133" s="40">
        <v>960</v>
      </c>
      <c r="E133" s="39"/>
      <c r="F133" s="39"/>
      <c r="G133" s="39"/>
      <c r="H133" s="39"/>
      <c r="I133" s="39"/>
      <c r="J133" s="39"/>
      <c r="K133" s="39"/>
      <c r="L133" s="39"/>
      <c r="M133" s="39"/>
      <c r="N133" s="39">
        <f>SUM(D133:M133)</f>
        <v>960</v>
      </c>
      <c r="O133" s="39">
        <f>COUNT(D133:M133)*6</f>
        <v>6</v>
      </c>
      <c r="P133" s="99">
        <f>N133/O133</f>
        <v>160</v>
      </c>
    </row>
    <row r="134" spans="1:17">
      <c r="A134" s="63"/>
      <c r="B134" s="48"/>
      <c r="C134" s="64"/>
      <c r="D134" s="65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100"/>
      <c r="Q134" s="63"/>
    </row>
    <row r="135" spans="1:17">
      <c r="O135" s="64"/>
      <c r="P135" s="100"/>
    </row>
    <row r="136" spans="1:17">
      <c r="B136" s="41" t="s">
        <v>46</v>
      </c>
      <c r="O136" s="64"/>
      <c r="P136" s="100"/>
    </row>
    <row r="137" spans="1:17">
      <c r="B137" s="41" t="s">
        <v>192</v>
      </c>
      <c r="C137" s="66" t="s">
        <v>263</v>
      </c>
      <c r="F137" s="50" t="s">
        <v>47</v>
      </c>
      <c r="H137" s="50" t="s">
        <v>264</v>
      </c>
      <c r="J137" s="50" t="s">
        <v>265</v>
      </c>
      <c r="L137" s="50" t="s">
        <v>48</v>
      </c>
      <c r="O137" s="64"/>
      <c r="P137" s="100"/>
    </row>
    <row r="138" spans="1:17">
      <c r="O138" s="64"/>
      <c r="P138" s="100"/>
    </row>
    <row r="139" spans="1:17">
      <c r="B139" s="41" t="s">
        <v>49</v>
      </c>
      <c r="C139" s="66" t="s">
        <v>50</v>
      </c>
      <c r="F139" s="50" t="s">
        <v>103</v>
      </c>
      <c r="H139" s="50" t="s">
        <v>266</v>
      </c>
      <c r="J139" s="50" t="s">
        <v>173</v>
      </c>
      <c r="L139" s="50" t="s">
        <v>179</v>
      </c>
      <c r="O139" s="64"/>
      <c r="P139" s="100"/>
    </row>
    <row r="140" spans="1:17">
      <c r="O140" s="64"/>
      <c r="P140" s="100"/>
    </row>
    <row r="141" spans="1:17">
      <c r="A141" s="63"/>
      <c r="B141" s="48" t="s">
        <v>251</v>
      </c>
      <c r="C141" s="64"/>
      <c r="D141" s="65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100"/>
    </row>
    <row r="142" spans="1:17">
      <c r="A142" s="63"/>
      <c r="B142" s="48"/>
      <c r="C142" s="64"/>
      <c r="D142" s="65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100"/>
    </row>
    <row r="143" spans="1:17">
      <c r="A143" s="63"/>
      <c r="B143" s="48"/>
      <c r="C143" s="64"/>
      <c r="D143" s="65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100"/>
    </row>
    <row r="144" spans="1:17">
      <c r="A144" s="63"/>
      <c r="B144" s="48"/>
      <c r="C144" s="64"/>
      <c r="D144" s="65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100"/>
    </row>
    <row r="145" spans="1:16">
      <c r="A145" s="63"/>
      <c r="B145" s="48"/>
      <c r="C145" s="64"/>
      <c r="D145" s="65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100"/>
    </row>
    <row r="146" spans="1:16">
      <c r="A146" s="63"/>
      <c r="B146" s="48"/>
      <c r="C146" s="64"/>
      <c r="D146" s="65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100"/>
    </row>
    <row r="147" spans="1:16">
      <c r="A147" s="63"/>
      <c r="B147" s="48"/>
      <c r="C147" s="64"/>
      <c r="D147" s="65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100"/>
    </row>
    <row r="148" spans="1:16">
      <c r="A148" s="63"/>
      <c r="B148" s="48"/>
      <c r="C148" s="64"/>
      <c r="D148" s="65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100"/>
    </row>
    <row r="149" spans="1:16">
      <c r="A149" s="63"/>
      <c r="B149" s="48"/>
      <c r="C149" s="64"/>
      <c r="D149" s="65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100"/>
    </row>
    <row r="150" spans="1:16">
      <c r="A150" s="63"/>
      <c r="B150" s="48"/>
      <c r="C150" s="64"/>
      <c r="D150" s="65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100"/>
    </row>
    <row r="151" spans="1:16">
      <c r="A151" s="63"/>
      <c r="B151" s="48"/>
      <c r="C151" s="64"/>
      <c r="D151" s="65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100"/>
    </row>
    <row r="152" spans="1:16">
      <c r="A152" s="63"/>
      <c r="B152" s="48"/>
      <c r="C152" s="64"/>
      <c r="D152" s="65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100"/>
    </row>
    <row r="153" spans="1:16">
      <c r="A153" s="63"/>
      <c r="B153" s="48"/>
      <c r="C153" s="64"/>
      <c r="D153" s="65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100"/>
    </row>
    <row r="154" spans="1:16">
      <c r="A154" s="63"/>
      <c r="B154" s="48"/>
      <c r="C154" s="64"/>
      <c r="D154" s="65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100"/>
    </row>
    <row r="155" spans="1:16">
      <c r="A155" s="63"/>
      <c r="B155" s="48"/>
      <c r="C155" s="64"/>
      <c r="D155" s="65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100"/>
    </row>
    <row r="156" spans="1:16">
      <c r="A156" s="63"/>
      <c r="B156" s="48"/>
      <c r="C156" s="64"/>
      <c r="D156" s="65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100"/>
    </row>
    <row r="157" spans="1:16">
      <c r="A157" s="63"/>
      <c r="B157" s="48"/>
      <c r="C157" s="64"/>
      <c r="D157" s="65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100"/>
    </row>
    <row r="158" spans="1:16">
      <c r="A158" s="63"/>
      <c r="B158" s="48"/>
      <c r="C158" s="64"/>
      <c r="D158" s="65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100"/>
    </row>
    <row r="159" spans="1:16">
      <c r="A159" s="63"/>
      <c r="B159" s="48"/>
      <c r="C159" s="64"/>
      <c r="D159" s="65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100"/>
    </row>
    <row r="160" spans="1:16">
      <c r="A160" s="63"/>
      <c r="B160" s="48"/>
      <c r="C160" s="64"/>
      <c r="D160" s="65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100"/>
    </row>
    <row r="161" spans="1:16">
      <c r="A161" s="63"/>
      <c r="B161" s="48"/>
      <c r="C161" s="64"/>
      <c r="D161" s="65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100"/>
    </row>
    <row r="162" spans="1:16">
      <c r="A162" s="63"/>
      <c r="B162" s="48"/>
      <c r="C162" s="64"/>
      <c r="D162" s="65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100"/>
    </row>
    <row r="163" spans="1:16">
      <c r="A163" s="63"/>
      <c r="B163" s="48"/>
      <c r="C163" s="64"/>
      <c r="D163" s="65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100"/>
    </row>
    <row r="164" spans="1:16">
      <c r="A164" s="63"/>
      <c r="B164" s="48"/>
      <c r="C164" s="64"/>
      <c r="D164" s="65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100"/>
    </row>
    <row r="165" spans="1:16">
      <c r="A165" s="63"/>
      <c r="B165" s="48"/>
      <c r="C165" s="64"/>
      <c r="D165" s="65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100"/>
    </row>
    <row r="166" spans="1:16">
      <c r="A166" s="63"/>
      <c r="B166" s="48"/>
      <c r="C166" s="64"/>
      <c r="D166" s="65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100"/>
    </row>
    <row r="167" spans="1:16">
      <c r="A167" s="63"/>
      <c r="B167" s="48"/>
      <c r="C167" s="64"/>
      <c r="D167" s="65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100"/>
    </row>
    <row r="168" spans="1:16">
      <c r="A168" s="63"/>
      <c r="B168" s="48"/>
      <c r="C168" s="64"/>
      <c r="D168" s="65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100"/>
    </row>
    <row r="169" spans="1:16">
      <c r="A169" s="63"/>
      <c r="B169" s="48"/>
      <c r="C169" s="64"/>
      <c r="D169" s="65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100"/>
    </row>
  </sheetData>
  <phoneticPr fontId="0" type="noConversion"/>
  <pageMargins left="0.75" right="0.75" top="1" bottom="1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P91"/>
  <sheetViews>
    <sheetView topLeftCell="A35" workbookViewId="0">
      <selection activeCell="J52" sqref="J52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style="29" customWidth="1"/>
    <col min="4" max="13" width="6.85546875" style="29" customWidth="1"/>
    <col min="14" max="14" width="9.140625" style="29"/>
    <col min="15" max="15" width="5.85546875" style="29" customWidth="1"/>
    <col min="16" max="16" width="9.140625" style="29"/>
  </cols>
  <sheetData>
    <row r="1" spans="1:16" ht="27">
      <c r="A1" s="1" t="s">
        <v>167</v>
      </c>
      <c r="H1" s="106" t="s">
        <v>37</v>
      </c>
    </row>
    <row r="2" spans="1:16">
      <c r="A2" s="2"/>
      <c r="B2" s="2" t="s">
        <v>14</v>
      </c>
      <c r="C2" s="30" t="s">
        <v>0</v>
      </c>
      <c r="D2" s="30" t="s">
        <v>1</v>
      </c>
      <c r="E2" s="30" t="s">
        <v>2</v>
      </c>
      <c r="F2" s="30" t="s">
        <v>3</v>
      </c>
      <c r="G2" s="30" t="s">
        <v>4</v>
      </c>
      <c r="H2" s="30" t="s">
        <v>5</v>
      </c>
      <c r="I2" s="30" t="s">
        <v>6</v>
      </c>
      <c r="J2" s="30" t="s">
        <v>7</v>
      </c>
      <c r="K2" s="30" t="s">
        <v>8</v>
      </c>
      <c r="L2" s="30" t="s">
        <v>9</v>
      </c>
      <c r="M2" s="30" t="s">
        <v>10</v>
      </c>
      <c r="N2" s="30" t="s">
        <v>11</v>
      </c>
      <c r="O2" s="30" t="s">
        <v>12</v>
      </c>
      <c r="P2" s="30" t="s">
        <v>13</v>
      </c>
    </row>
    <row r="3" spans="1:16">
      <c r="A3" s="2"/>
      <c r="B3" s="2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5.75">
      <c r="A4" s="2"/>
      <c r="B4" s="27" t="s">
        <v>159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>
      <c r="A5" s="2">
        <v>1</v>
      </c>
      <c r="B5" s="18" t="s">
        <v>145</v>
      </c>
      <c r="C5" s="31" t="s">
        <v>26</v>
      </c>
      <c r="D5" s="30">
        <v>981</v>
      </c>
      <c r="E5" s="30"/>
      <c r="F5" s="30"/>
      <c r="G5" s="30"/>
      <c r="H5" s="30"/>
      <c r="I5" s="30"/>
      <c r="J5" s="30"/>
      <c r="K5" s="30"/>
      <c r="L5" s="30"/>
      <c r="M5" s="30"/>
      <c r="N5" s="30">
        <f>SUM(D5:M5)</f>
        <v>981</v>
      </c>
      <c r="O5" s="30">
        <f>COUNT(D5:M5)*6</f>
        <v>6</v>
      </c>
      <c r="P5" s="101">
        <f>N5/O5</f>
        <v>163.5</v>
      </c>
    </row>
    <row r="6" spans="1:16">
      <c r="A6" s="2">
        <v>2</v>
      </c>
      <c r="B6" s="2" t="s">
        <v>42</v>
      </c>
      <c r="C6" s="31" t="s">
        <v>26</v>
      </c>
      <c r="D6" s="30">
        <v>963</v>
      </c>
      <c r="E6" s="30">
        <v>976</v>
      </c>
      <c r="F6" s="30">
        <v>966</v>
      </c>
      <c r="G6" s="30"/>
      <c r="H6" s="30"/>
      <c r="I6" s="30"/>
      <c r="J6" s="30"/>
      <c r="K6" s="30"/>
      <c r="L6" s="30"/>
      <c r="M6" s="30"/>
      <c r="N6" s="30">
        <f>SUM(D6:M6)</f>
        <v>2905</v>
      </c>
      <c r="O6" s="30">
        <f>COUNT(D6:M6)*6</f>
        <v>18</v>
      </c>
      <c r="P6" s="101">
        <f>N6/O6</f>
        <v>161.38888888888889</v>
      </c>
    </row>
    <row r="7" spans="1:16">
      <c r="A7" s="2">
        <v>3</v>
      </c>
      <c r="B7" s="18" t="s">
        <v>252</v>
      </c>
      <c r="C7" s="31" t="s">
        <v>26</v>
      </c>
      <c r="D7" s="30">
        <v>912</v>
      </c>
      <c r="E7" s="30"/>
      <c r="F7" s="30">
        <v>974</v>
      </c>
      <c r="G7" s="30"/>
      <c r="H7" s="30"/>
      <c r="I7" s="30"/>
      <c r="J7" s="30"/>
      <c r="K7" s="30"/>
      <c r="L7" s="30"/>
      <c r="M7" s="30"/>
      <c r="N7" s="30">
        <f>SUM(D7:M7)</f>
        <v>1886</v>
      </c>
      <c r="O7" s="30">
        <f>COUNT(D7:M7)*6</f>
        <v>12</v>
      </c>
      <c r="P7" s="101">
        <f>N7/O7</f>
        <v>157.16666666666666</v>
      </c>
    </row>
    <row r="8" spans="1:16">
      <c r="A8" s="2">
        <v>4</v>
      </c>
      <c r="B8" s="18" t="s">
        <v>109</v>
      </c>
      <c r="C8" s="31" t="s">
        <v>26</v>
      </c>
      <c r="D8" s="30"/>
      <c r="E8" s="30">
        <v>766</v>
      </c>
      <c r="F8" s="30">
        <v>720</v>
      </c>
      <c r="G8" s="30"/>
      <c r="H8" s="30"/>
      <c r="I8" s="30"/>
      <c r="J8" s="30"/>
      <c r="K8" s="30"/>
      <c r="L8" s="30"/>
      <c r="M8" s="30"/>
      <c r="N8" s="30">
        <f>SUM(D8:M8)</f>
        <v>1486</v>
      </c>
      <c r="O8" s="30">
        <f>COUNT(D8:M8)*6</f>
        <v>12</v>
      </c>
      <c r="P8" s="101">
        <f>N8/O8</f>
        <v>123.83333333333333</v>
      </c>
    </row>
    <row r="9" spans="1:16">
      <c r="A9" s="2"/>
      <c r="B9" s="18"/>
      <c r="C9" s="31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101"/>
    </row>
    <row r="10" spans="1:16">
      <c r="A10" s="2"/>
      <c r="B10" s="2"/>
      <c r="C10" s="31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101"/>
    </row>
    <row r="11" spans="1:16">
      <c r="A11" s="2"/>
      <c r="B11" s="2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101"/>
    </row>
    <row r="12" spans="1:16" ht="15.75">
      <c r="A12" s="2"/>
      <c r="B12" s="27" t="s">
        <v>164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101"/>
    </row>
    <row r="13" spans="1:16">
      <c r="A13" s="2">
        <v>1</v>
      </c>
      <c r="B13" s="38" t="s">
        <v>182</v>
      </c>
      <c r="C13" s="31" t="s">
        <v>25</v>
      </c>
      <c r="D13" s="31">
        <v>968</v>
      </c>
      <c r="E13" s="30"/>
      <c r="F13" s="30">
        <v>914</v>
      </c>
      <c r="G13" s="30"/>
      <c r="H13" s="30"/>
      <c r="I13" s="30"/>
      <c r="J13" s="30"/>
      <c r="K13" s="30"/>
      <c r="L13" s="30"/>
      <c r="M13" s="30"/>
      <c r="N13" s="30">
        <f>SUM(D13:M13)</f>
        <v>1882</v>
      </c>
      <c r="O13" s="30">
        <f>COUNT(D13:M13)*6</f>
        <v>12</v>
      </c>
      <c r="P13" s="101">
        <f>N13/O13</f>
        <v>156.83333333333334</v>
      </c>
    </row>
    <row r="14" spans="1:16">
      <c r="A14" s="2">
        <v>2</v>
      </c>
      <c r="B14" s="38" t="s">
        <v>147</v>
      </c>
      <c r="C14" s="31" t="s">
        <v>25</v>
      </c>
      <c r="D14" s="31">
        <v>765</v>
      </c>
      <c r="E14" s="30">
        <v>801</v>
      </c>
      <c r="F14" s="30">
        <v>836</v>
      </c>
      <c r="G14" s="30"/>
      <c r="H14" s="30"/>
      <c r="I14" s="30"/>
      <c r="J14" s="30"/>
      <c r="K14" s="30"/>
      <c r="L14" s="30"/>
      <c r="M14" s="30"/>
      <c r="N14" s="30">
        <f>SUM(D14:M14)</f>
        <v>2402</v>
      </c>
      <c r="O14" s="30">
        <f>COUNT(D14:M14)*6</f>
        <v>18</v>
      </c>
      <c r="P14" s="101">
        <f>N14/O14</f>
        <v>133.44444444444446</v>
      </c>
    </row>
    <row r="15" spans="1:16">
      <c r="A15" s="2"/>
      <c r="B15" s="2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101"/>
    </row>
    <row r="16" spans="1:16">
      <c r="A16" s="2"/>
      <c r="B16" s="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101"/>
    </row>
    <row r="17" spans="1:16">
      <c r="A17" s="2"/>
      <c r="B17" s="2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101"/>
    </row>
    <row r="18" spans="1:16" ht="15.75">
      <c r="A18" s="2"/>
      <c r="B18" s="27" t="s">
        <v>163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101"/>
    </row>
    <row r="19" spans="1:16">
      <c r="A19" s="2">
        <v>1</v>
      </c>
      <c r="B19" s="37" t="s">
        <v>201</v>
      </c>
      <c r="C19" s="30" t="s">
        <v>193</v>
      </c>
      <c r="D19" s="30">
        <v>1250</v>
      </c>
      <c r="E19" s="30">
        <v>1156</v>
      </c>
      <c r="F19" s="30"/>
      <c r="G19" s="30"/>
      <c r="H19" s="30"/>
      <c r="I19" s="30"/>
      <c r="J19" s="30"/>
      <c r="K19" s="30"/>
      <c r="L19" s="30"/>
      <c r="M19" s="30"/>
      <c r="N19" s="30">
        <f t="shared" ref="N19:N24" si="0">SUM(D19:M19)</f>
        <v>2406</v>
      </c>
      <c r="O19" s="30">
        <f t="shared" ref="O19:O24" si="1">COUNT(D19:M19)*6</f>
        <v>12</v>
      </c>
      <c r="P19" s="101">
        <f t="shared" ref="P19:P24" si="2">N19/O19</f>
        <v>200.5</v>
      </c>
    </row>
    <row r="20" spans="1:16">
      <c r="A20" s="2">
        <v>2</v>
      </c>
      <c r="B20" s="37" t="s">
        <v>41</v>
      </c>
      <c r="C20" s="30" t="s">
        <v>193</v>
      </c>
      <c r="D20" s="30">
        <v>1219</v>
      </c>
      <c r="E20" s="30">
        <v>1088</v>
      </c>
      <c r="F20" s="30">
        <v>1213</v>
      </c>
      <c r="G20" s="30"/>
      <c r="H20" s="30"/>
      <c r="I20" s="30"/>
      <c r="J20" s="30"/>
      <c r="K20" s="30"/>
      <c r="L20" s="30"/>
      <c r="M20" s="30"/>
      <c r="N20" s="30">
        <f t="shared" si="0"/>
        <v>3520</v>
      </c>
      <c r="O20" s="30">
        <f t="shared" si="1"/>
        <v>18</v>
      </c>
      <c r="P20" s="101">
        <f t="shared" si="2"/>
        <v>195.55555555555554</v>
      </c>
    </row>
    <row r="21" spans="1:16">
      <c r="A21" s="2">
        <v>3</v>
      </c>
      <c r="B21" s="2" t="s">
        <v>280</v>
      </c>
      <c r="C21" s="30" t="s">
        <v>249</v>
      </c>
      <c r="D21" s="30"/>
      <c r="E21" s="30"/>
      <c r="F21" s="30">
        <v>1135</v>
      </c>
      <c r="G21" s="30"/>
      <c r="H21" s="30"/>
      <c r="I21" s="30"/>
      <c r="J21" s="30"/>
      <c r="K21" s="30"/>
      <c r="L21" s="30"/>
      <c r="M21" s="30"/>
      <c r="N21" s="30">
        <f t="shared" si="0"/>
        <v>1135</v>
      </c>
      <c r="O21" s="30">
        <f t="shared" si="1"/>
        <v>6</v>
      </c>
      <c r="P21" s="101">
        <f t="shared" si="2"/>
        <v>189.16666666666666</v>
      </c>
    </row>
    <row r="22" spans="1:16">
      <c r="A22" s="2">
        <v>4</v>
      </c>
      <c r="B22" s="37" t="s">
        <v>202</v>
      </c>
      <c r="C22" s="30" t="s">
        <v>193</v>
      </c>
      <c r="D22" s="30">
        <v>1127</v>
      </c>
      <c r="E22" s="30">
        <v>1095</v>
      </c>
      <c r="F22" s="30">
        <v>1132</v>
      </c>
      <c r="G22" s="30"/>
      <c r="H22" s="30"/>
      <c r="I22" s="30"/>
      <c r="J22" s="30"/>
      <c r="K22" s="30"/>
      <c r="L22" s="30"/>
      <c r="M22" s="30"/>
      <c r="N22" s="30">
        <f t="shared" si="0"/>
        <v>3354</v>
      </c>
      <c r="O22" s="30">
        <f t="shared" si="1"/>
        <v>18</v>
      </c>
      <c r="P22" s="101">
        <f t="shared" si="2"/>
        <v>186.33333333333334</v>
      </c>
    </row>
    <row r="23" spans="1:16">
      <c r="A23" s="2"/>
      <c r="B23" s="2" t="s">
        <v>281</v>
      </c>
      <c r="C23" s="30" t="s">
        <v>193</v>
      </c>
      <c r="D23" s="30"/>
      <c r="E23" s="30"/>
      <c r="F23" s="30">
        <v>1053</v>
      </c>
      <c r="G23" s="30"/>
      <c r="H23" s="30"/>
      <c r="I23" s="30"/>
      <c r="J23" s="30"/>
      <c r="K23" s="30"/>
      <c r="L23" s="30"/>
      <c r="M23" s="30"/>
      <c r="N23" s="30">
        <f t="shared" si="0"/>
        <v>1053</v>
      </c>
      <c r="O23" s="30">
        <f t="shared" si="1"/>
        <v>6</v>
      </c>
      <c r="P23" s="101">
        <f t="shared" si="2"/>
        <v>175.5</v>
      </c>
    </row>
    <row r="24" spans="1:16">
      <c r="A24" s="2"/>
      <c r="B24" s="37" t="s">
        <v>203</v>
      </c>
      <c r="C24" s="30" t="s">
        <v>193</v>
      </c>
      <c r="D24" s="30">
        <v>997</v>
      </c>
      <c r="E24" s="30">
        <v>995</v>
      </c>
      <c r="F24" s="30">
        <v>1050</v>
      </c>
      <c r="G24" s="30"/>
      <c r="H24" s="30"/>
      <c r="I24" s="30"/>
      <c r="J24" s="30"/>
      <c r="K24" s="30"/>
      <c r="L24" s="30"/>
      <c r="M24" s="30"/>
      <c r="N24" s="30">
        <f t="shared" si="0"/>
        <v>3042</v>
      </c>
      <c r="O24" s="30">
        <f t="shared" si="1"/>
        <v>18</v>
      </c>
      <c r="P24" s="101">
        <f t="shared" si="2"/>
        <v>169</v>
      </c>
    </row>
    <row r="25" spans="1:16">
      <c r="A25" s="2"/>
      <c r="B25" s="2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01"/>
    </row>
    <row r="26" spans="1:16" ht="15.75">
      <c r="A26" s="2"/>
      <c r="B26" s="27" t="s">
        <v>160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101"/>
    </row>
    <row r="27" spans="1:16">
      <c r="A27" s="2">
        <v>1</v>
      </c>
      <c r="B27" s="97" t="s">
        <v>39</v>
      </c>
      <c r="C27" s="98" t="s">
        <v>171</v>
      </c>
      <c r="D27" s="98">
        <v>1281</v>
      </c>
      <c r="E27" s="30">
        <v>1145</v>
      </c>
      <c r="F27" s="30">
        <v>1293</v>
      </c>
      <c r="G27" s="30"/>
      <c r="H27" s="30"/>
      <c r="I27" s="30"/>
      <c r="J27" s="30"/>
      <c r="K27" s="30"/>
      <c r="L27" s="30"/>
      <c r="M27" s="30"/>
      <c r="N27" s="30">
        <f t="shared" ref="N27:N33" si="3">SUM(D27:M27)</f>
        <v>3719</v>
      </c>
      <c r="O27" s="30">
        <f t="shared" ref="O27:O33" si="4">COUNT(D27:M27)*6</f>
        <v>18</v>
      </c>
      <c r="P27" s="101">
        <f t="shared" ref="P27:P33" si="5">N27/O27</f>
        <v>206.61111111111111</v>
      </c>
    </row>
    <row r="28" spans="1:16">
      <c r="A28" s="2">
        <v>2</v>
      </c>
      <c r="B28" s="97" t="s">
        <v>148</v>
      </c>
      <c r="C28" s="98" t="s">
        <v>171</v>
      </c>
      <c r="D28" s="98">
        <v>1145</v>
      </c>
      <c r="E28" s="30">
        <v>1089</v>
      </c>
      <c r="F28" s="30">
        <v>1172</v>
      </c>
      <c r="G28" s="30"/>
      <c r="H28" s="30"/>
      <c r="I28" s="30"/>
      <c r="J28" s="30"/>
      <c r="K28" s="30"/>
      <c r="L28" s="30"/>
      <c r="M28" s="30"/>
      <c r="N28" s="30">
        <f t="shared" si="3"/>
        <v>3406</v>
      </c>
      <c r="O28" s="30">
        <f t="shared" si="4"/>
        <v>18</v>
      </c>
      <c r="P28" s="101">
        <f t="shared" si="5"/>
        <v>189.22222222222223</v>
      </c>
    </row>
    <row r="29" spans="1:16">
      <c r="A29" s="2">
        <v>3</v>
      </c>
      <c r="B29" s="97" t="s">
        <v>107</v>
      </c>
      <c r="C29" s="98" t="s">
        <v>171</v>
      </c>
      <c r="D29" s="30"/>
      <c r="E29" s="30">
        <v>1131</v>
      </c>
      <c r="F29" s="30"/>
      <c r="G29" s="30"/>
      <c r="H29" s="30"/>
      <c r="I29" s="30"/>
      <c r="J29" s="30"/>
      <c r="K29" s="30"/>
      <c r="L29" s="30"/>
      <c r="M29" s="30"/>
      <c r="N29" s="30">
        <f t="shared" si="3"/>
        <v>1131</v>
      </c>
      <c r="O29" s="30">
        <f t="shared" si="4"/>
        <v>6</v>
      </c>
      <c r="P29" s="101">
        <f t="shared" si="5"/>
        <v>188.5</v>
      </c>
    </row>
    <row r="30" spans="1:16">
      <c r="A30" s="2">
        <v>4</v>
      </c>
      <c r="B30" s="97" t="s">
        <v>40</v>
      </c>
      <c r="C30" s="98" t="s">
        <v>171</v>
      </c>
      <c r="D30" s="98">
        <v>1219</v>
      </c>
      <c r="E30" s="30">
        <v>1093</v>
      </c>
      <c r="F30" s="30">
        <v>1052</v>
      </c>
      <c r="G30" s="30"/>
      <c r="H30" s="30"/>
      <c r="I30" s="30"/>
      <c r="J30" s="30"/>
      <c r="K30" s="30"/>
      <c r="L30" s="30"/>
      <c r="M30" s="30"/>
      <c r="N30" s="30">
        <f t="shared" si="3"/>
        <v>3364</v>
      </c>
      <c r="O30" s="30">
        <f t="shared" si="4"/>
        <v>18</v>
      </c>
      <c r="P30" s="101">
        <f t="shared" si="5"/>
        <v>186.88888888888889</v>
      </c>
    </row>
    <row r="31" spans="1:16">
      <c r="A31" s="2">
        <v>5</v>
      </c>
      <c r="B31" s="97" t="s">
        <v>205</v>
      </c>
      <c r="C31" s="98" t="s">
        <v>171</v>
      </c>
      <c r="D31" s="30"/>
      <c r="E31" s="30">
        <v>1045</v>
      </c>
      <c r="F31" s="30"/>
      <c r="G31" s="30"/>
      <c r="H31" s="30"/>
      <c r="I31" s="30"/>
      <c r="J31" s="30"/>
      <c r="K31" s="30"/>
      <c r="L31" s="30"/>
      <c r="M31" s="30"/>
      <c r="N31" s="30">
        <f t="shared" si="3"/>
        <v>1045</v>
      </c>
      <c r="O31" s="30">
        <f t="shared" si="4"/>
        <v>6</v>
      </c>
      <c r="P31" s="101">
        <f t="shared" si="5"/>
        <v>174.16666666666666</v>
      </c>
    </row>
    <row r="32" spans="1:16">
      <c r="A32" s="2">
        <v>6</v>
      </c>
      <c r="B32" s="97" t="s">
        <v>136</v>
      </c>
      <c r="C32" s="98" t="s">
        <v>171</v>
      </c>
      <c r="D32" s="98">
        <v>907</v>
      </c>
      <c r="E32" s="30"/>
      <c r="F32" s="30">
        <v>1098</v>
      </c>
      <c r="G32" s="30"/>
      <c r="H32" s="30"/>
      <c r="I32" s="30"/>
      <c r="J32" s="30"/>
      <c r="K32" s="30"/>
      <c r="L32" s="30"/>
      <c r="M32" s="30"/>
      <c r="N32" s="30">
        <f t="shared" si="3"/>
        <v>2005</v>
      </c>
      <c r="O32" s="30">
        <f t="shared" si="4"/>
        <v>12</v>
      </c>
      <c r="P32" s="101">
        <f t="shared" si="5"/>
        <v>167.08333333333334</v>
      </c>
    </row>
    <row r="33" spans="1:16">
      <c r="A33" s="2">
        <v>7</v>
      </c>
      <c r="B33" s="97" t="s">
        <v>204</v>
      </c>
      <c r="C33" s="98" t="s">
        <v>171</v>
      </c>
      <c r="D33" s="30"/>
      <c r="E33" s="30">
        <v>999</v>
      </c>
      <c r="F33" s="30"/>
      <c r="G33" s="30"/>
      <c r="H33" s="30"/>
      <c r="I33" s="30"/>
      <c r="J33" s="30"/>
      <c r="K33" s="30"/>
      <c r="L33" s="30"/>
      <c r="M33" s="30"/>
      <c r="N33" s="30">
        <f t="shared" si="3"/>
        <v>999</v>
      </c>
      <c r="O33" s="30">
        <f t="shared" si="4"/>
        <v>6</v>
      </c>
      <c r="P33" s="101">
        <f t="shared" si="5"/>
        <v>166.5</v>
      </c>
    </row>
    <row r="34" spans="1:16">
      <c r="A34" s="2"/>
      <c r="B34" s="2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101"/>
    </row>
    <row r="35" spans="1:16">
      <c r="A35" s="2"/>
      <c r="B35" s="28"/>
      <c r="C35" s="30"/>
      <c r="D35" s="30"/>
      <c r="E35" s="30"/>
      <c r="F35" s="30"/>
      <c r="G35" s="30"/>
      <c r="H35" s="32"/>
      <c r="I35" s="30"/>
      <c r="J35" s="30"/>
      <c r="K35" s="30"/>
      <c r="L35" s="30"/>
      <c r="M35" s="30"/>
      <c r="N35" s="32"/>
      <c r="O35" s="32"/>
      <c r="P35" s="101"/>
    </row>
    <row r="36" spans="1:16">
      <c r="A36" s="2"/>
      <c r="B36" s="28"/>
      <c r="C36" s="30"/>
      <c r="D36" s="30"/>
      <c r="E36" s="30"/>
      <c r="F36" s="30"/>
      <c r="G36" s="30"/>
      <c r="H36" s="32"/>
      <c r="I36" s="30"/>
      <c r="J36" s="30"/>
      <c r="K36" s="30"/>
      <c r="L36" s="30"/>
      <c r="M36" s="30"/>
      <c r="N36" s="32"/>
      <c r="O36" s="32"/>
      <c r="P36" s="101"/>
    </row>
    <row r="37" spans="1:16" ht="15.75">
      <c r="A37" s="2"/>
      <c r="B37" s="27" t="s">
        <v>158</v>
      </c>
      <c r="C37" s="30"/>
      <c r="D37" s="30"/>
      <c r="E37" s="30"/>
      <c r="F37" s="30"/>
      <c r="G37" s="30"/>
      <c r="H37" s="32"/>
      <c r="I37" s="30"/>
      <c r="J37" s="30"/>
      <c r="K37" s="30"/>
      <c r="L37" s="30"/>
      <c r="M37" s="30"/>
      <c r="N37" s="32"/>
      <c r="O37" s="32"/>
      <c r="P37" s="101"/>
    </row>
    <row r="38" spans="1:16">
      <c r="A38" s="86">
        <v>1</v>
      </c>
      <c r="B38" s="35" t="s">
        <v>107</v>
      </c>
      <c r="C38" s="89" t="s">
        <v>171</v>
      </c>
      <c r="D38" s="30"/>
      <c r="E38" s="30"/>
      <c r="F38" s="30">
        <v>1081</v>
      </c>
      <c r="G38" s="30"/>
      <c r="H38" s="32"/>
      <c r="I38" s="30"/>
      <c r="J38" s="30"/>
      <c r="K38" s="30"/>
      <c r="L38" s="30"/>
      <c r="M38" s="30"/>
      <c r="N38" s="32">
        <f>SUM(D38:M38)</f>
        <v>1081</v>
      </c>
      <c r="O38" s="32">
        <f>COUNT(D38:M38)*6</f>
        <v>6</v>
      </c>
      <c r="P38" s="101">
        <f>N38/O38</f>
        <v>180.16666666666666</v>
      </c>
    </row>
    <row r="39" spans="1:16">
      <c r="A39" s="2">
        <v>2</v>
      </c>
      <c r="B39" s="24" t="s">
        <v>106</v>
      </c>
      <c r="C39" s="30" t="s">
        <v>189</v>
      </c>
      <c r="D39" s="30">
        <v>943</v>
      </c>
      <c r="E39" s="30"/>
      <c r="F39" s="30">
        <v>1002</v>
      </c>
      <c r="G39" s="30"/>
      <c r="H39" s="32"/>
      <c r="I39" s="30"/>
      <c r="J39" s="30"/>
      <c r="K39" s="30"/>
      <c r="L39" s="30"/>
      <c r="M39" s="30"/>
      <c r="N39" s="32">
        <f>SUM(D39:M39)</f>
        <v>1945</v>
      </c>
      <c r="O39" s="32">
        <f>COUNT(D39:M39)*6</f>
        <v>12</v>
      </c>
      <c r="P39" s="101">
        <f>N39/O39</f>
        <v>162.08333333333334</v>
      </c>
    </row>
    <row r="40" spans="1:16">
      <c r="A40" s="2"/>
      <c r="B40" s="24"/>
      <c r="C40" s="30"/>
      <c r="D40" s="30"/>
      <c r="E40" s="30"/>
      <c r="F40" s="30"/>
      <c r="G40" s="30"/>
      <c r="H40" s="32"/>
      <c r="I40" s="30"/>
      <c r="J40" s="30"/>
      <c r="K40" s="30"/>
      <c r="L40" s="30"/>
      <c r="M40" s="30"/>
      <c r="N40" s="32"/>
      <c r="O40" s="32"/>
      <c r="P40" s="101"/>
    </row>
    <row r="41" spans="1:16">
      <c r="A41" s="2"/>
      <c r="B41" s="28"/>
      <c r="C41" s="30"/>
      <c r="D41" s="30"/>
      <c r="E41" s="30"/>
      <c r="F41" s="30"/>
      <c r="G41" s="30"/>
      <c r="H41" s="32"/>
      <c r="I41" s="30"/>
      <c r="J41" s="30"/>
      <c r="K41" s="30"/>
      <c r="L41" s="30"/>
      <c r="M41" s="30"/>
      <c r="N41" s="32"/>
      <c r="O41" s="32"/>
      <c r="P41" s="101"/>
    </row>
    <row r="42" spans="1:16" ht="15.75">
      <c r="A42" s="2"/>
      <c r="B42" s="27" t="s">
        <v>161</v>
      </c>
      <c r="C42" s="30"/>
      <c r="D42" s="30"/>
      <c r="E42" s="30"/>
      <c r="F42" s="30"/>
      <c r="G42" s="30"/>
      <c r="H42" s="32"/>
      <c r="I42" s="30"/>
      <c r="J42" s="30"/>
      <c r="K42" s="30"/>
      <c r="L42" s="30"/>
      <c r="M42" s="30"/>
      <c r="N42" s="32"/>
      <c r="O42" s="32"/>
      <c r="P42" s="101"/>
    </row>
    <row r="43" spans="1:16">
      <c r="A43" s="2">
        <v>1</v>
      </c>
      <c r="B43" s="18" t="s">
        <v>226</v>
      </c>
      <c r="C43" s="31" t="s">
        <v>250</v>
      </c>
      <c r="D43" s="30">
        <v>1119</v>
      </c>
      <c r="E43" s="30"/>
      <c r="F43" s="30">
        <v>1186</v>
      </c>
      <c r="G43" s="30"/>
      <c r="H43" s="30"/>
      <c r="I43" s="30"/>
      <c r="J43" s="30"/>
      <c r="K43" s="30"/>
      <c r="L43" s="30"/>
      <c r="M43" s="30"/>
      <c r="N43" s="30">
        <f t="shared" ref="N43:N51" si="6">SUM(D43:M43)</f>
        <v>2305</v>
      </c>
      <c r="O43" s="30">
        <f t="shared" ref="O43:O51" si="7">COUNT(D43:M43)*6</f>
        <v>12</v>
      </c>
      <c r="P43" s="101">
        <f t="shared" ref="P43:P51" si="8">N43/O43</f>
        <v>192.08333333333334</v>
      </c>
    </row>
    <row r="44" spans="1:16">
      <c r="A44" s="2">
        <v>2</v>
      </c>
      <c r="B44" s="18" t="s">
        <v>225</v>
      </c>
      <c r="C44" s="31" t="s">
        <v>250</v>
      </c>
      <c r="D44" s="31">
        <v>1142</v>
      </c>
      <c r="E44" s="30">
        <v>1172</v>
      </c>
      <c r="F44" s="30">
        <v>1093</v>
      </c>
      <c r="G44" s="30"/>
      <c r="H44" s="30"/>
      <c r="I44" s="30"/>
      <c r="J44" s="30"/>
      <c r="K44" s="30"/>
      <c r="L44" s="30"/>
      <c r="M44" s="30"/>
      <c r="N44" s="30">
        <f t="shared" si="6"/>
        <v>3407</v>
      </c>
      <c r="O44" s="30">
        <f t="shared" si="7"/>
        <v>18</v>
      </c>
      <c r="P44" s="101">
        <f t="shared" si="8"/>
        <v>189.27777777777777</v>
      </c>
    </row>
    <row r="45" spans="1:16">
      <c r="A45" s="2">
        <v>3</v>
      </c>
      <c r="B45" s="18" t="s">
        <v>227</v>
      </c>
      <c r="C45" s="31" t="s">
        <v>249</v>
      </c>
      <c r="D45" s="31">
        <v>1111</v>
      </c>
      <c r="E45" s="30"/>
      <c r="F45" s="30"/>
      <c r="G45" s="30"/>
      <c r="H45" s="30"/>
      <c r="I45" s="30"/>
      <c r="J45" s="30"/>
      <c r="K45" s="30"/>
      <c r="L45" s="30"/>
      <c r="M45" s="30"/>
      <c r="N45" s="30">
        <f t="shared" si="6"/>
        <v>1111</v>
      </c>
      <c r="O45" s="30">
        <f t="shared" si="7"/>
        <v>6</v>
      </c>
      <c r="P45" s="101">
        <f t="shared" si="8"/>
        <v>185.16666666666666</v>
      </c>
    </row>
    <row r="46" spans="1:16">
      <c r="A46" s="2">
        <v>4</v>
      </c>
      <c r="B46" s="18" t="s">
        <v>228</v>
      </c>
      <c r="C46" s="31" t="s">
        <v>250</v>
      </c>
      <c r="D46" s="30">
        <v>960</v>
      </c>
      <c r="E46" s="30">
        <v>997</v>
      </c>
      <c r="F46" s="30">
        <v>894</v>
      </c>
      <c r="G46" s="30"/>
      <c r="H46" s="30"/>
      <c r="I46" s="30"/>
      <c r="J46" s="30"/>
      <c r="K46" s="30"/>
      <c r="L46" s="30"/>
      <c r="M46" s="30"/>
      <c r="N46" s="30">
        <f t="shared" si="6"/>
        <v>2851</v>
      </c>
      <c r="O46" s="30">
        <f t="shared" si="7"/>
        <v>18</v>
      </c>
      <c r="P46" s="101">
        <f t="shared" si="8"/>
        <v>158.38888888888889</v>
      </c>
    </row>
    <row r="47" spans="1:16">
      <c r="A47" s="2">
        <v>5</v>
      </c>
      <c r="B47" s="18" t="s">
        <v>248</v>
      </c>
      <c r="C47" s="31" t="s">
        <v>250</v>
      </c>
      <c r="D47" s="30"/>
      <c r="E47" s="30">
        <v>918</v>
      </c>
      <c r="F47" s="30"/>
      <c r="G47" s="30"/>
      <c r="H47" s="30"/>
      <c r="I47" s="30"/>
      <c r="J47" s="30"/>
      <c r="K47" s="30"/>
      <c r="L47" s="30"/>
      <c r="M47" s="30"/>
      <c r="N47" s="30">
        <f t="shared" si="6"/>
        <v>918</v>
      </c>
      <c r="O47" s="30">
        <f t="shared" si="7"/>
        <v>6</v>
      </c>
      <c r="P47" s="101">
        <f t="shared" si="8"/>
        <v>153</v>
      </c>
    </row>
    <row r="48" spans="1:16">
      <c r="A48" s="2">
        <v>6</v>
      </c>
      <c r="B48" s="18" t="s">
        <v>229</v>
      </c>
      <c r="C48" s="31" t="s">
        <v>250</v>
      </c>
      <c r="D48" s="31">
        <v>890</v>
      </c>
      <c r="E48" s="30">
        <v>833</v>
      </c>
      <c r="F48" s="30">
        <v>908</v>
      </c>
      <c r="G48" s="30"/>
      <c r="H48" s="30"/>
      <c r="I48" s="30"/>
      <c r="J48" s="30"/>
      <c r="K48" s="30"/>
      <c r="L48" s="30"/>
      <c r="M48" s="30"/>
      <c r="N48" s="30">
        <f t="shared" si="6"/>
        <v>2631</v>
      </c>
      <c r="O48" s="30">
        <f t="shared" si="7"/>
        <v>18</v>
      </c>
      <c r="P48" s="101">
        <f t="shared" si="8"/>
        <v>146.16666666666666</v>
      </c>
    </row>
    <row r="49" spans="1:16">
      <c r="A49" s="86">
        <v>7</v>
      </c>
      <c r="B49" s="108" t="s">
        <v>275</v>
      </c>
      <c r="C49" s="109" t="s">
        <v>250</v>
      </c>
      <c r="D49" s="89"/>
      <c r="E49" s="89"/>
      <c r="F49" s="89">
        <v>809</v>
      </c>
      <c r="G49" s="89"/>
      <c r="H49" s="89"/>
      <c r="I49" s="89"/>
      <c r="J49" s="89"/>
      <c r="K49" s="89"/>
      <c r="L49" s="89"/>
      <c r="M49" s="89"/>
      <c r="N49" s="89">
        <f t="shared" si="6"/>
        <v>809</v>
      </c>
      <c r="O49" s="89">
        <f t="shared" si="7"/>
        <v>6</v>
      </c>
      <c r="P49" s="110">
        <f t="shared" si="8"/>
        <v>134.83333333333334</v>
      </c>
    </row>
    <row r="50" spans="1:16" s="3" customFormat="1">
      <c r="A50" s="2">
        <v>8</v>
      </c>
      <c r="B50" s="18" t="s">
        <v>230</v>
      </c>
      <c r="C50" s="31" t="s">
        <v>250</v>
      </c>
      <c r="D50" s="31">
        <v>745</v>
      </c>
      <c r="E50" s="30">
        <v>641</v>
      </c>
      <c r="F50" s="30">
        <v>773</v>
      </c>
      <c r="G50" s="30"/>
      <c r="H50" s="30"/>
      <c r="I50" s="30"/>
      <c r="J50" s="30"/>
      <c r="K50" s="30"/>
      <c r="L50" s="30"/>
      <c r="M50" s="30"/>
      <c r="N50" s="30">
        <f t="shared" si="6"/>
        <v>2159</v>
      </c>
      <c r="O50" s="30">
        <f t="shared" si="7"/>
        <v>18</v>
      </c>
      <c r="P50" s="101">
        <f t="shared" si="8"/>
        <v>119.94444444444444</v>
      </c>
    </row>
    <row r="51" spans="1:16" s="3" customFormat="1">
      <c r="A51" s="12">
        <v>9</v>
      </c>
      <c r="B51" s="111" t="s">
        <v>276</v>
      </c>
      <c r="C51" s="30" t="s">
        <v>250</v>
      </c>
      <c r="D51" s="30"/>
      <c r="E51" s="30"/>
      <c r="F51" s="32">
        <v>626</v>
      </c>
      <c r="G51" s="30"/>
      <c r="H51" s="30"/>
      <c r="I51" s="30"/>
      <c r="J51" s="30"/>
      <c r="K51" s="30"/>
      <c r="L51" s="30"/>
      <c r="M51" s="30"/>
      <c r="N51" s="30">
        <f t="shared" si="6"/>
        <v>626</v>
      </c>
      <c r="O51" s="30">
        <f t="shared" si="7"/>
        <v>6</v>
      </c>
      <c r="P51" s="101">
        <f t="shared" si="8"/>
        <v>104.33333333333333</v>
      </c>
    </row>
    <row r="52" spans="1:16" ht="15.75">
      <c r="A52" s="3"/>
      <c r="B52" s="87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102"/>
    </row>
    <row r="53" spans="1:16">
      <c r="A53" s="3"/>
      <c r="B53" s="21"/>
      <c r="C53" s="88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102"/>
    </row>
    <row r="54" spans="1:16">
      <c r="A54" s="3"/>
      <c r="B54" s="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102"/>
    </row>
    <row r="55" spans="1:16">
      <c r="A55" s="3"/>
      <c r="B55" s="2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102"/>
    </row>
    <row r="56" spans="1:16">
      <c r="A56" s="3"/>
      <c r="B56" s="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</row>
    <row r="57" spans="1:16">
      <c r="A57" s="3"/>
    </row>
    <row r="74" spans="1:7" ht="15">
      <c r="A74" s="34"/>
      <c r="G74" s="107"/>
    </row>
    <row r="75" spans="1:7" ht="15">
      <c r="A75" s="34"/>
      <c r="G75" s="107"/>
    </row>
    <row r="76" spans="1:7" ht="15">
      <c r="A76" s="34"/>
      <c r="G76" s="107"/>
    </row>
    <row r="77" spans="1:7" ht="15">
      <c r="A77" s="34"/>
      <c r="G77" s="107"/>
    </row>
    <row r="78" spans="1:7" ht="15">
      <c r="A78" s="34"/>
      <c r="G78" s="107"/>
    </row>
    <row r="79" spans="1:7" ht="15">
      <c r="A79" s="34"/>
      <c r="G79" s="107"/>
    </row>
    <row r="80" spans="1:7" ht="15">
      <c r="A80" s="34"/>
      <c r="G80" s="107"/>
    </row>
    <row r="81" spans="1:7" ht="15">
      <c r="A81" s="34"/>
      <c r="G81" s="107"/>
    </row>
    <row r="82" spans="1:7" ht="15">
      <c r="G82" s="107"/>
    </row>
    <row r="83" spans="1:7" ht="15">
      <c r="G83" s="107"/>
    </row>
    <row r="84" spans="1:7" ht="15">
      <c r="A84" s="34"/>
      <c r="G84" s="107"/>
    </row>
    <row r="85" spans="1:7" ht="15">
      <c r="A85" s="34"/>
      <c r="G85" s="107"/>
    </row>
    <row r="86" spans="1:7" ht="15">
      <c r="G86" s="107"/>
    </row>
    <row r="87" spans="1:7" ht="15">
      <c r="G87" s="107"/>
    </row>
    <row r="88" spans="1:7" ht="15">
      <c r="G88" s="107"/>
    </row>
    <row r="89" spans="1:7" ht="15">
      <c r="G89" s="107"/>
    </row>
    <row r="90" spans="1:7" ht="15">
      <c r="G90" s="107"/>
    </row>
    <row r="91" spans="1:7" ht="15">
      <c r="G91" s="107"/>
    </row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Q31"/>
  <sheetViews>
    <sheetView workbookViewId="0">
      <selection activeCell="F12" sqref="F12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8.28515625" style="29" customWidth="1"/>
    <col min="4" max="13" width="6.85546875" style="29" customWidth="1"/>
    <col min="14" max="14" width="9.140625" style="29" customWidth="1"/>
    <col min="15" max="15" width="8.140625" style="29" customWidth="1"/>
    <col min="16" max="16" width="9.140625" style="29"/>
  </cols>
  <sheetData>
    <row r="1" spans="1:17" ht="27">
      <c r="A1" s="1" t="s">
        <v>167</v>
      </c>
      <c r="H1" s="75" t="s">
        <v>38</v>
      </c>
    </row>
    <row r="2" spans="1:17" s="69" customFormat="1" ht="17.25" customHeight="1">
      <c r="A2" s="67"/>
      <c r="B2" s="94" t="s">
        <v>14</v>
      </c>
      <c r="C2" s="95" t="s">
        <v>0</v>
      </c>
      <c r="D2" s="95" t="s">
        <v>1</v>
      </c>
      <c r="E2" s="95" t="s">
        <v>2</v>
      </c>
      <c r="F2" s="95" t="s">
        <v>3</v>
      </c>
      <c r="G2" s="95" t="s">
        <v>4</v>
      </c>
      <c r="H2" s="95" t="s">
        <v>5</v>
      </c>
      <c r="I2" s="95" t="s">
        <v>6</v>
      </c>
      <c r="J2" s="95" t="s">
        <v>7</v>
      </c>
      <c r="K2" s="95" t="s">
        <v>8</v>
      </c>
      <c r="L2" s="95" t="s">
        <v>9</v>
      </c>
      <c r="M2" s="95" t="s">
        <v>10</v>
      </c>
      <c r="N2" s="95" t="s">
        <v>11</v>
      </c>
      <c r="O2" s="95" t="s">
        <v>12</v>
      </c>
      <c r="P2" s="95" t="s">
        <v>13</v>
      </c>
    </row>
    <row r="3" spans="1:17" s="69" customFormat="1" ht="17.25" customHeight="1">
      <c r="A3" s="67">
        <v>1</v>
      </c>
      <c r="B3" s="67" t="s">
        <v>223</v>
      </c>
      <c r="C3" s="68" t="s">
        <v>193</v>
      </c>
      <c r="D3" s="68">
        <v>1008</v>
      </c>
      <c r="E3" s="68">
        <v>915</v>
      </c>
      <c r="F3" s="68">
        <v>1047</v>
      </c>
      <c r="G3" s="68"/>
      <c r="H3" s="68"/>
      <c r="I3" s="68"/>
      <c r="J3" s="68"/>
      <c r="K3" s="68"/>
      <c r="L3" s="68"/>
      <c r="M3" s="68"/>
      <c r="N3" s="68">
        <f>SUM(D3:E3)</f>
        <v>1923</v>
      </c>
      <c r="O3" s="68">
        <v>6</v>
      </c>
      <c r="P3" s="76">
        <f>SUM(N3/O3)</f>
        <v>320.5</v>
      </c>
    </row>
    <row r="4" spans="1:17" s="69" customFormat="1" ht="17.25" customHeight="1">
      <c r="A4" s="73"/>
      <c r="B4" s="73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3"/>
    </row>
    <row r="5" spans="1:17" s="69" customFormat="1" ht="17.25" customHeight="1">
      <c r="A5" s="73"/>
      <c r="B5" s="73"/>
      <c r="C5" s="71"/>
      <c r="D5" s="71"/>
      <c r="E5" s="71"/>
      <c r="F5" s="71"/>
      <c r="G5" s="71"/>
      <c r="H5" s="79" t="s">
        <v>262</v>
      </c>
      <c r="I5" s="71"/>
      <c r="J5" s="71"/>
      <c r="K5" s="71"/>
      <c r="L5" s="71"/>
      <c r="M5" s="71"/>
      <c r="N5" s="71"/>
      <c r="O5" s="71"/>
      <c r="P5" s="71"/>
      <c r="Q5" s="73"/>
    </row>
    <row r="6" spans="1:17" s="69" customFormat="1" ht="17.25" customHeight="1">
      <c r="A6" s="67"/>
      <c r="B6" s="94" t="s">
        <v>14</v>
      </c>
      <c r="C6" s="95" t="s">
        <v>0</v>
      </c>
      <c r="D6" s="95" t="s">
        <v>1</v>
      </c>
      <c r="E6" s="95" t="s">
        <v>2</v>
      </c>
      <c r="F6" s="95" t="s">
        <v>3</v>
      </c>
      <c r="G6" s="95" t="s">
        <v>4</v>
      </c>
      <c r="H6" s="95" t="s">
        <v>5</v>
      </c>
      <c r="I6" s="95" t="s">
        <v>6</v>
      </c>
      <c r="J6" s="95" t="s">
        <v>7</v>
      </c>
      <c r="K6" s="95" t="s">
        <v>8</v>
      </c>
      <c r="L6" s="95" t="s">
        <v>9</v>
      </c>
      <c r="M6" s="95" t="s">
        <v>10</v>
      </c>
      <c r="N6" s="95" t="s">
        <v>11</v>
      </c>
      <c r="O6" s="95" t="s">
        <v>12</v>
      </c>
      <c r="P6" s="95" t="s">
        <v>13</v>
      </c>
      <c r="Q6" s="73"/>
    </row>
    <row r="7" spans="1:17" s="69" customFormat="1" ht="17.25" customHeight="1">
      <c r="A7" s="67">
        <v>1</v>
      </c>
      <c r="B7" s="72" t="s">
        <v>224</v>
      </c>
      <c r="C7" s="70" t="s">
        <v>193</v>
      </c>
      <c r="D7" s="68"/>
      <c r="E7" s="68">
        <v>730</v>
      </c>
      <c r="F7" s="70">
        <v>837</v>
      </c>
      <c r="G7" s="68"/>
      <c r="H7" s="68"/>
      <c r="I7" s="68"/>
      <c r="J7" s="68"/>
      <c r="K7" s="68"/>
      <c r="L7" s="68"/>
      <c r="M7" s="68"/>
      <c r="N7" s="68">
        <f>SUM(D7:E7)</f>
        <v>730</v>
      </c>
      <c r="O7" s="68">
        <v>6</v>
      </c>
      <c r="P7" s="76">
        <f>SUM(N7/O7)</f>
        <v>121.66666666666667</v>
      </c>
      <c r="Q7" s="73"/>
    </row>
    <row r="8" spans="1:17" s="69" customFormat="1" ht="17.25" customHeight="1">
      <c r="A8" s="67">
        <v>2</v>
      </c>
      <c r="B8" s="67" t="s">
        <v>177</v>
      </c>
      <c r="C8" s="68" t="s">
        <v>19</v>
      </c>
      <c r="D8" s="68">
        <v>574</v>
      </c>
      <c r="E8" s="68"/>
      <c r="F8" s="68">
        <v>578</v>
      </c>
      <c r="G8" s="68"/>
      <c r="H8" s="68"/>
      <c r="I8" s="68"/>
      <c r="J8" s="68"/>
      <c r="K8" s="68"/>
      <c r="L8" s="68"/>
      <c r="M8" s="68"/>
      <c r="N8" s="68">
        <f>SUM(D8:E8)</f>
        <v>574</v>
      </c>
      <c r="O8" s="68">
        <v>6</v>
      </c>
      <c r="P8" s="76">
        <f>SUM(N8/O8)</f>
        <v>95.666666666666671</v>
      </c>
      <c r="Q8" s="73"/>
    </row>
    <row r="9" spans="1:17" s="69" customFormat="1" ht="17.25" customHeight="1">
      <c r="A9" s="73"/>
      <c r="B9" s="73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3"/>
    </row>
    <row r="10" spans="1:17" s="69" customFormat="1" ht="17.25" customHeight="1">
      <c r="A10" s="73"/>
      <c r="C10" s="85"/>
      <c r="D10" s="74"/>
      <c r="E10" s="71"/>
      <c r="F10" s="71"/>
      <c r="G10" s="77"/>
      <c r="H10" s="78" t="s">
        <v>261</v>
      </c>
      <c r="I10" s="77"/>
      <c r="J10" s="77"/>
      <c r="K10" s="77"/>
      <c r="L10" s="77"/>
      <c r="M10" s="77"/>
      <c r="N10" s="71"/>
      <c r="O10" s="71"/>
      <c r="P10" s="71"/>
      <c r="Q10" s="73"/>
    </row>
    <row r="11" spans="1:17" s="69" customFormat="1" ht="17.25" customHeight="1">
      <c r="A11" s="67"/>
      <c r="B11" s="94" t="s">
        <v>14</v>
      </c>
      <c r="C11" s="96" t="s">
        <v>0</v>
      </c>
      <c r="D11" s="95" t="s">
        <v>1</v>
      </c>
      <c r="E11" s="95" t="s">
        <v>2</v>
      </c>
      <c r="F11" s="95" t="s">
        <v>3</v>
      </c>
      <c r="G11" s="95" t="s">
        <v>4</v>
      </c>
      <c r="H11" s="95" t="s">
        <v>5</v>
      </c>
      <c r="I11" s="95" t="s">
        <v>6</v>
      </c>
      <c r="J11" s="95" t="s">
        <v>7</v>
      </c>
      <c r="K11" s="95" t="s">
        <v>8</v>
      </c>
      <c r="L11" s="95" t="s">
        <v>9</v>
      </c>
      <c r="M11" s="95" t="s">
        <v>10</v>
      </c>
      <c r="N11" s="95" t="s">
        <v>11</v>
      </c>
      <c r="O11" s="95" t="s">
        <v>12</v>
      </c>
      <c r="P11" s="95" t="s">
        <v>13</v>
      </c>
      <c r="Q11" s="73"/>
    </row>
    <row r="12" spans="1:17" s="69" customFormat="1" ht="17.25" customHeight="1">
      <c r="A12" s="80">
        <v>1</v>
      </c>
      <c r="B12" s="92" t="s">
        <v>194</v>
      </c>
      <c r="C12" s="81" t="s">
        <v>193</v>
      </c>
      <c r="D12" s="93">
        <v>997</v>
      </c>
      <c r="E12" s="83">
        <v>1064</v>
      </c>
      <c r="F12" s="81">
        <v>934</v>
      </c>
      <c r="G12" s="83"/>
      <c r="H12" s="83"/>
      <c r="I12" s="83"/>
      <c r="J12" s="83"/>
      <c r="K12" s="83"/>
      <c r="L12" s="83"/>
      <c r="M12" s="83"/>
      <c r="N12" s="83">
        <f>SUM(D12:F12)</f>
        <v>2995</v>
      </c>
      <c r="O12" s="83">
        <v>12</v>
      </c>
      <c r="P12" s="84">
        <f>SUM(N12/O12)</f>
        <v>249.58333333333334</v>
      </c>
      <c r="Q12" s="73"/>
    </row>
    <row r="13" spans="1:17" s="69" customFormat="1" ht="17.25" customHeight="1">
      <c r="A13" s="90"/>
      <c r="B13" s="90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91"/>
      <c r="Q13" s="73"/>
    </row>
    <row r="14" spans="1:17" ht="17.25" customHeight="1">
      <c r="A14" s="3"/>
      <c r="B14" s="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"/>
    </row>
    <row r="15" spans="1:17" ht="17.25" customHeight="1">
      <c r="A15" s="3"/>
      <c r="B15" s="20"/>
      <c r="C15" s="3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"/>
    </row>
    <row r="16" spans="1:17" ht="17.25" customHeight="1">
      <c r="A16" s="3"/>
      <c r="B16" s="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"/>
    </row>
    <row r="17" ht="17.25" customHeight="1"/>
    <row r="18" ht="17.25" customHeight="1"/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6" tint="0.39997558519241921"/>
  </sheetPr>
  <dimension ref="A1:K37"/>
  <sheetViews>
    <sheetView workbookViewId="0">
      <selection activeCell="J20" sqref="J20"/>
    </sheetView>
  </sheetViews>
  <sheetFormatPr baseColWidth="10" defaultColWidth="9.140625" defaultRowHeight="12.75"/>
  <cols>
    <col min="1" max="1" width="12" customWidth="1"/>
    <col min="2" max="3" width="9.140625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4.25">
      <c r="A1" s="4" t="s">
        <v>153</v>
      </c>
      <c r="B1" s="4"/>
      <c r="C1" s="4"/>
      <c r="D1" s="5"/>
      <c r="E1" s="5"/>
      <c r="F1" s="5"/>
      <c r="G1" s="5"/>
      <c r="H1" s="5"/>
    </row>
    <row r="2" spans="1:11" ht="18">
      <c r="A2" s="6" t="s">
        <v>51</v>
      </c>
      <c r="B2" s="6"/>
      <c r="C2" s="6"/>
      <c r="D2" s="6" t="s">
        <v>52</v>
      </c>
      <c r="E2" s="6"/>
      <c r="F2" s="6"/>
      <c r="G2" s="6" t="s">
        <v>53</v>
      </c>
      <c r="H2" s="6" t="s">
        <v>54</v>
      </c>
      <c r="I2" s="6"/>
      <c r="J2" s="6" t="s">
        <v>55</v>
      </c>
      <c r="K2" s="6" t="s">
        <v>82</v>
      </c>
    </row>
    <row r="3" spans="1:11" ht="18">
      <c r="A3" s="6" t="s">
        <v>56</v>
      </c>
      <c r="B3" s="6" t="s">
        <v>57</v>
      </c>
      <c r="C3" s="6" t="s">
        <v>95</v>
      </c>
      <c r="D3" s="6" t="s">
        <v>58</v>
      </c>
      <c r="E3" s="6" t="s">
        <v>59</v>
      </c>
      <c r="F3" s="6" t="s">
        <v>60</v>
      </c>
      <c r="G3" s="6" t="s">
        <v>61</v>
      </c>
      <c r="H3" s="6" t="s">
        <v>62</v>
      </c>
      <c r="I3" s="6" t="s">
        <v>63</v>
      </c>
      <c r="J3" s="6" t="s">
        <v>64</v>
      </c>
      <c r="K3" s="6" t="s">
        <v>81</v>
      </c>
    </row>
    <row r="4" spans="1:11" ht="18">
      <c r="A4" s="6" t="s">
        <v>36</v>
      </c>
      <c r="B4" s="6">
        <f>COUNT('T.L menn'!A5:A140)</f>
        <v>117</v>
      </c>
      <c r="C4" s="6">
        <f>COUNT(#REF!)</f>
        <v>0</v>
      </c>
      <c r="D4" s="6">
        <f>COUNT('T.L menn'!D5:M178)</f>
        <v>244</v>
      </c>
      <c r="E4" s="7">
        <f>D4*60</f>
        <v>14640</v>
      </c>
      <c r="F4" s="7">
        <f>D4*20</f>
        <v>4880</v>
      </c>
      <c r="G4" s="7"/>
      <c r="H4" s="7">
        <f>E4-F4</f>
        <v>9760</v>
      </c>
      <c r="I4" s="7">
        <f>C32</f>
        <v>24300</v>
      </c>
      <c r="J4" s="7"/>
      <c r="K4" s="7">
        <f>D4*10</f>
        <v>2440</v>
      </c>
    </row>
    <row r="5" spans="1:11" ht="18">
      <c r="A5" s="6" t="s">
        <v>37</v>
      </c>
      <c r="B5" s="6">
        <f>COUNT('T.L kvinner'!A5:A142)</f>
        <v>28</v>
      </c>
      <c r="C5" s="6">
        <f>COUNT(#REF!)</f>
        <v>0</v>
      </c>
      <c r="D5" s="6">
        <f>COUNT('T.L kvinner'!D5:M60)</f>
        <v>61</v>
      </c>
      <c r="E5" s="7">
        <f>D5*60</f>
        <v>3660</v>
      </c>
      <c r="F5" s="7">
        <f>D5*20</f>
        <v>1220</v>
      </c>
      <c r="G5" s="7"/>
      <c r="H5" s="7">
        <f>E5-F5</f>
        <v>2440</v>
      </c>
      <c r="I5" s="7">
        <f>F32</f>
        <v>5000</v>
      </c>
      <c r="J5" s="7"/>
      <c r="K5" s="7">
        <f>D5*10</f>
        <v>610</v>
      </c>
    </row>
    <row r="6" spans="1:11" ht="18">
      <c r="A6" s="6" t="s">
        <v>38</v>
      </c>
      <c r="B6" s="6">
        <f>COUNT('T.L junior'!A3:A102)</f>
        <v>4</v>
      </c>
      <c r="C6" s="6">
        <v>9</v>
      </c>
      <c r="D6" s="6">
        <f>COUNT('T.L junior'!D3:M13)</f>
        <v>10</v>
      </c>
      <c r="E6" s="7">
        <f>D6*30</f>
        <v>300</v>
      </c>
      <c r="F6" s="7">
        <v>0</v>
      </c>
      <c r="G6" s="7"/>
      <c r="H6" s="7">
        <f>E6-F6</f>
        <v>300</v>
      </c>
      <c r="I6" s="7">
        <f>I32</f>
        <v>3100</v>
      </c>
      <c r="J6" s="7"/>
      <c r="K6" s="7"/>
    </row>
    <row r="7" spans="1:11" ht="18">
      <c r="A7" s="6" t="s">
        <v>65</v>
      </c>
      <c r="B7" s="6">
        <f>SUM(B4:B6)</f>
        <v>149</v>
      </c>
      <c r="C7" s="6">
        <f>SUM(C4:C6)</f>
        <v>9</v>
      </c>
      <c r="D7" s="6">
        <f>SUM(D4:D6)</f>
        <v>315</v>
      </c>
      <c r="E7" s="7">
        <f>SUM(E4:E6)</f>
        <v>18600</v>
      </c>
      <c r="F7" s="7">
        <f>SUM(F4:F6)</f>
        <v>6100</v>
      </c>
      <c r="G7" s="7">
        <v>1500</v>
      </c>
      <c r="H7" s="7">
        <f>SUM(H4:H6)-G7</f>
        <v>11000</v>
      </c>
      <c r="I7" s="7">
        <f>SUM(I4:I6)+C37</f>
        <v>42400</v>
      </c>
      <c r="J7" s="7">
        <f>H7-I7</f>
        <v>-31400</v>
      </c>
      <c r="K7" s="7">
        <f>SUM(K4:K5)</f>
        <v>3050</v>
      </c>
    </row>
    <row r="8" spans="1:11" ht="1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1" ht="1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1" ht="15">
      <c r="A10" s="8" t="s">
        <v>36</v>
      </c>
      <c r="B10" s="8"/>
      <c r="C10" s="8"/>
      <c r="D10" s="8"/>
      <c r="E10" s="8" t="s">
        <v>37</v>
      </c>
      <c r="F10" s="8"/>
      <c r="G10" s="8"/>
      <c r="H10" s="8" t="s">
        <v>38</v>
      </c>
      <c r="I10" s="8"/>
      <c r="J10" s="9"/>
    </row>
    <row r="11" spans="1:11" ht="15">
      <c r="A11" s="8" t="s">
        <v>66</v>
      </c>
      <c r="C11" s="10">
        <v>5500</v>
      </c>
      <c r="D11" s="8"/>
      <c r="E11" s="8" t="s">
        <v>66</v>
      </c>
      <c r="F11" s="10">
        <v>2000</v>
      </c>
      <c r="G11" s="8"/>
      <c r="H11" s="8" t="s">
        <v>66</v>
      </c>
      <c r="I11" s="10">
        <v>1500</v>
      </c>
      <c r="J11" s="9"/>
    </row>
    <row r="12" spans="1:11" ht="15">
      <c r="A12" s="8" t="s">
        <v>67</v>
      </c>
      <c r="C12" s="10">
        <v>4000</v>
      </c>
      <c r="D12" s="8"/>
      <c r="E12" s="8" t="s">
        <v>67</v>
      </c>
      <c r="F12" s="10">
        <v>1400</v>
      </c>
      <c r="G12" s="8"/>
      <c r="H12" s="8" t="s">
        <v>67</v>
      </c>
      <c r="I12" s="10">
        <v>1000</v>
      </c>
      <c r="J12" s="9"/>
    </row>
    <row r="13" spans="1:11" ht="15">
      <c r="A13" s="8" t="s">
        <v>68</v>
      </c>
      <c r="C13" s="10">
        <v>2500</v>
      </c>
      <c r="D13" s="8"/>
      <c r="E13" s="8" t="s">
        <v>68</v>
      </c>
      <c r="F13" s="10">
        <v>800</v>
      </c>
      <c r="G13" s="8"/>
      <c r="H13" s="8" t="s">
        <v>68</v>
      </c>
      <c r="I13" s="10">
        <v>600</v>
      </c>
      <c r="J13" s="9"/>
    </row>
    <row r="14" spans="1:11" ht="15">
      <c r="A14" s="8" t="s">
        <v>69</v>
      </c>
      <c r="C14" s="10">
        <v>1500</v>
      </c>
      <c r="D14" s="10"/>
      <c r="E14" s="8" t="s">
        <v>69</v>
      </c>
      <c r="F14" s="10">
        <v>400</v>
      </c>
      <c r="G14" s="8"/>
      <c r="H14" s="8" t="s">
        <v>110</v>
      </c>
      <c r="I14" s="10" t="s">
        <v>154</v>
      </c>
      <c r="J14" s="8" t="s">
        <v>155</v>
      </c>
      <c r="K14" s="11"/>
    </row>
    <row r="15" spans="1:11" ht="15">
      <c r="A15" s="8" t="s">
        <v>70</v>
      </c>
      <c r="C15" s="10">
        <v>1200</v>
      </c>
      <c r="D15" s="8"/>
      <c r="E15" s="8" t="s">
        <v>70</v>
      </c>
      <c r="F15" s="10">
        <v>400</v>
      </c>
      <c r="G15" s="8"/>
      <c r="H15" s="8"/>
      <c r="I15" s="10"/>
      <c r="J15" s="8" t="s">
        <v>100</v>
      </c>
      <c r="K15" s="11"/>
    </row>
    <row r="16" spans="1:11" ht="15">
      <c r="A16" s="8" t="s">
        <v>71</v>
      </c>
      <c r="C16" s="10">
        <v>1200</v>
      </c>
      <c r="D16" s="8"/>
      <c r="E16" s="8"/>
      <c r="F16" s="10"/>
      <c r="G16" s="8"/>
      <c r="H16" s="8"/>
      <c r="I16" s="10"/>
      <c r="J16" s="8" t="s">
        <v>99</v>
      </c>
      <c r="K16" s="11"/>
    </row>
    <row r="17" spans="1:10" ht="15">
      <c r="A17" s="8" t="s">
        <v>72</v>
      </c>
      <c r="C17" s="10">
        <v>1000</v>
      </c>
      <c r="D17" s="8"/>
      <c r="E17" s="8"/>
      <c r="F17" s="10"/>
      <c r="G17" s="8"/>
      <c r="H17" s="8"/>
      <c r="I17" s="10"/>
      <c r="J17" s="9"/>
    </row>
    <row r="18" spans="1:10" ht="15">
      <c r="A18" s="8" t="s">
        <v>73</v>
      </c>
      <c r="C18" s="10">
        <v>1000</v>
      </c>
      <c r="D18" s="8"/>
      <c r="E18" s="8"/>
      <c r="F18" s="10"/>
      <c r="G18" s="8"/>
      <c r="H18" s="8"/>
      <c r="I18" s="10"/>
      <c r="J18" s="9"/>
    </row>
    <row r="19" spans="1:10" ht="15">
      <c r="A19" s="8" t="s">
        <v>74</v>
      </c>
      <c r="C19" s="10">
        <v>800</v>
      </c>
      <c r="D19" s="8"/>
      <c r="E19" s="8"/>
      <c r="F19" s="10"/>
      <c r="G19" s="8"/>
      <c r="H19" s="8"/>
      <c r="I19" s="10"/>
      <c r="J19" s="9"/>
    </row>
    <row r="20" spans="1:10" ht="15">
      <c r="A20" s="8" t="s">
        <v>75</v>
      </c>
      <c r="C20" s="10">
        <v>800</v>
      </c>
      <c r="D20" s="8"/>
      <c r="E20" s="8"/>
      <c r="F20" s="10"/>
      <c r="G20" s="8"/>
      <c r="H20" s="8"/>
      <c r="I20" s="10"/>
      <c r="J20" s="9"/>
    </row>
    <row r="21" spans="1:10" ht="15">
      <c r="A21" s="8" t="s">
        <v>76</v>
      </c>
      <c r="C21" s="10">
        <v>600</v>
      </c>
      <c r="D21" s="8"/>
      <c r="E21" s="8"/>
      <c r="F21" s="10"/>
      <c r="G21" s="8"/>
      <c r="H21" s="8"/>
      <c r="I21" s="10"/>
      <c r="J21" s="9"/>
    </row>
    <row r="22" spans="1:10" ht="15">
      <c r="A22" s="8" t="s">
        <v>77</v>
      </c>
      <c r="C22" s="10">
        <v>600</v>
      </c>
      <c r="D22" s="8"/>
      <c r="E22" s="8"/>
      <c r="F22" s="10"/>
      <c r="G22" s="8"/>
      <c r="H22" s="8"/>
      <c r="I22" s="10"/>
      <c r="J22" s="9"/>
    </row>
    <row r="23" spans="1:10" ht="15">
      <c r="A23" s="8" t="s">
        <v>78</v>
      </c>
      <c r="C23" s="10">
        <v>500</v>
      </c>
      <c r="D23" s="8"/>
      <c r="E23" s="8"/>
      <c r="F23" s="10"/>
      <c r="G23" s="8"/>
      <c r="H23" s="8"/>
      <c r="I23" s="10"/>
      <c r="J23" s="9"/>
    </row>
    <row r="24" spans="1:10" ht="15">
      <c r="A24" s="8" t="s">
        <v>79</v>
      </c>
      <c r="C24" s="10">
        <v>500</v>
      </c>
      <c r="D24" s="8"/>
      <c r="E24" s="8"/>
      <c r="F24" s="10"/>
      <c r="G24" s="8"/>
      <c r="H24" s="8"/>
      <c r="I24" s="10"/>
      <c r="J24" s="9"/>
    </row>
    <row r="25" spans="1:10" ht="15">
      <c r="A25" s="8" t="s">
        <v>91</v>
      </c>
      <c r="C25" s="10">
        <v>500</v>
      </c>
      <c r="D25" s="8"/>
      <c r="E25" s="8"/>
      <c r="F25" s="10"/>
      <c r="G25" s="8"/>
      <c r="H25" s="8"/>
      <c r="I25" s="10"/>
      <c r="J25" s="9"/>
    </row>
    <row r="26" spans="1:10" ht="15">
      <c r="A26" s="8" t="s">
        <v>92</v>
      </c>
      <c r="C26" s="10">
        <v>500</v>
      </c>
      <c r="D26" s="8"/>
      <c r="E26" s="8"/>
      <c r="F26" s="10"/>
      <c r="G26" s="8"/>
      <c r="H26" s="8"/>
      <c r="I26" s="10"/>
      <c r="J26" s="9"/>
    </row>
    <row r="27" spans="1:10" ht="15">
      <c r="A27" s="8" t="s">
        <v>93</v>
      </c>
      <c r="C27" s="10">
        <v>400</v>
      </c>
      <c r="D27" s="8"/>
      <c r="E27" s="8"/>
      <c r="F27" s="10"/>
      <c r="G27" s="8"/>
      <c r="H27" s="8"/>
      <c r="I27" s="10"/>
      <c r="J27" s="9"/>
    </row>
    <row r="28" spans="1:10" ht="15">
      <c r="A28" s="8" t="s">
        <v>94</v>
      </c>
      <c r="C28" s="10">
        <v>400</v>
      </c>
      <c r="D28" s="8"/>
      <c r="E28" s="8"/>
      <c r="F28" s="10"/>
      <c r="G28" s="8"/>
      <c r="H28" s="8"/>
      <c r="I28" s="10"/>
      <c r="J28" s="9"/>
    </row>
    <row r="29" spans="1:10" ht="15">
      <c r="A29" s="8" t="s">
        <v>111</v>
      </c>
      <c r="C29" s="10">
        <v>400</v>
      </c>
      <c r="D29" s="8"/>
      <c r="E29" s="8"/>
      <c r="F29" s="10"/>
      <c r="G29" s="8"/>
      <c r="H29" s="8"/>
      <c r="I29" s="10"/>
      <c r="J29" s="9"/>
    </row>
    <row r="30" spans="1:10" ht="15">
      <c r="A30" s="8" t="s">
        <v>112</v>
      </c>
      <c r="C30" s="10">
        <v>400</v>
      </c>
      <c r="D30" s="8"/>
      <c r="E30" s="8"/>
      <c r="F30" s="10"/>
      <c r="G30" s="8"/>
      <c r="H30" s="8"/>
      <c r="I30" s="10"/>
      <c r="J30" s="9"/>
    </row>
    <row r="31" spans="1:10" ht="15">
      <c r="A31" s="8"/>
      <c r="C31" s="10"/>
      <c r="D31" s="8"/>
      <c r="E31" s="8"/>
      <c r="F31" s="10"/>
      <c r="G31" s="8"/>
      <c r="H31" s="8"/>
      <c r="I31" s="10"/>
    </row>
    <row r="32" spans="1:10" ht="15">
      <c r="A32" s="8" t="s">
        <v>80</v>
      </c>
      <c r="C32" s="10">
        <f>SUM(C11:C30)</f>
        <v>24300</v>
      </c>
      <c r="D32" s="8"/>
      <c r="E32" s="8"/>
      <c r="F32" s="10">
        <f>SUM(F11:F31)</f>
        <v>5000</v>
      </c>
      <c r="G32" s="8"/>
      <c r="H32" s="8"/>
      <c r="I32" s="10">
        <f>SUM(I11:I31)</f>
        <v>3100</v>
      </c>
    </row>
    <row r="37" spans="1:3">
      <c r="A37" t="s">
        <v>156</v>
      </c>
      <c r="C37" s="26">
        <v>10000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59"/>
  <sheetViews>
    <sheetView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13" customFormat="1" ht="30">
      <c r="A1" s="13" t="s">
        <v>101</v>
      </c>
    </row>
    <row r="2" spans="1:9" s="14" customFormat="1" ht="15.75"/>
    <row r="3" spans="1:9" ht="18">
      <c r="A3" s="15" t="s">
        <v>36</v>
      </c>
      <c r="B3" s="15"/>
      <c r="C3" s="15" t="s">
        <v>96</v>
      </c>
      <c r="D3" s="15" t="s">
        <v>97</v>
      </c>
      <c r="E3" s="15" t="s">
        <v>98</v>
      </c>
      <c r="F3" s="8"/>
      <c r="G3" s="8"/>
    </row>
    <row r="4" spans="1:9" ht="18">
      <c r="A4" s="15" t="s">
        <v>66</v>
      </c>
      <c r="B4" s="16">
        <v>5500</v>
      </c>
      <c r="C4" s="12" t="s">
        <v>90</v>
      </c>
      <c r="D4" s="23" t="s">
        <v>125</v>
      </c>
      <c r="E4" s="25"/>
      <c r="F4" s="10"/>
      <c r="G4" s="8"/>
    </row>
    <row r="5" spans="1:9" ht="18">
      <c r="A5" s="15" t="s">
        <v>67</v>
      </c>
      <c r="B5" s="16">
        <v>4000</v>
      </c>
      <c r="C5" s="2" t="s">
        <v>43</v>
      </c>
      <c r="D5" s="23" t="s">
        <v>122</v>
      </c>
      <c r="E5" s="25"/>
      <c r="F5" s="10"/>
      <c r="G5" s="8"/>
    </row>
    <row r="6" spans="1:9" ht="18">
      <c r="A6" s="15" t="s">
        <v>68</v>
      </c>
      <c r="B6" s="16">
        <v>2500</v>
      </c>
      <c r="C6" s="2" t="s">
        <v>45</v>
      </c>
      <c r="D6" s="2" t="s">
        <v>124</v>
      </c>
      <c r="E6" s="25"/>
      <c r="F6" s="10"/>
      <c r="G6" s="8"/>
    </row>
    <row r="7" spans="1:9" ht="18">
      <c r="A7" s="15" t="s">
        <v>68</v>
      </c>
      <c r="B7" s="16">
        <v>1500</v>
      </c>
      <c r="C7" s="2" t="s">
        <v>84</v>
      </c>
      <c r="D7" s="15"/>
      <c r="E7" s="25"/>
      <c r="F7" s="10"/>
      <c r="G7" s="8"/>
    </row>
    <row r="8" spans="1:9" ht="18">
      <c r="A8" s="15" t="s">
        <v>70</v>
      </c>
      <c r="B8" s="16">
        <v>1200</v>
      </c>
      <c r="C8" s="2" t="s">
        <v>15</v>
      </c>
      <c r="D8" s="23" t="s">
        <v>113</v>
      </c>
      <c r="E8" s="25"/>
      <c r="F8" s="10"/>
      <c r="G8" s="8"/>
      <c r="H8" s="8"/>
      <c r="I8" s="10"/>
    </row>
    <row r="9" spans="1:9" ht="18">
      <c r="A9" s="15" t="s">
        <v>71</v>
      </c>
      <c r="B9" s="16">
        <v>1200</v>
      </c>
      <c r="C9" s="2" t="s">
        <v>17</v>
      </c>
      <c r="D9" s="23" t="s">
        <v>114</v>
      </c>
      <c r="E9" s="25"/>
      <c r="F9" s="10"/>
      <c r="G9" s="8"/>
      <c r="H9" s="8"/>
      <c r="I9" s="10"/>
    </row>
    <row r="10" spans="1:9" ht="18">
      <c r="A10" s="15" t="s">
        <v>72</v>
      </c>
      <c r="B10" s="16">
        <v>1000</v>
      </c>
      <c r="C10" s="2" t="s">
        <v>44</v>
      </c>
      <c r="D10" s="18" t="s">
        <v>138</v>
      </c>
      <c r="E10" s="25" t="s">
        <v>141</v>
      </c>
      <c r="F10" s="10"/>
      <c r="G10" s="8"/>
      <c r="H10" s="8"/>
      <c r="I10" s="10"/>
    </row>
    <row r="11" spans="1:9" ht="18">
      <c r="A11" s="15" t="s">
        <v>73</v>
      </c>
      <c r="B11" s="16">
        <v>1000</v>
      </c>
      <c r="C11" s="2" t="s">
        <v>16</v>
      </c>
      <c r="D11" s="23" t="s">
        <v>115</v>
      </c>
      <c r="E11" s="25"/>
      <c r="F11" s="10"/>
      <c r="G11" s="8"/>
      <c r="H11" s="8"/>
      <c r="I11" s="10"/>
    </row>
    <row r="12" spans="1:9" ht="18">
      <c r="A12" s="15" t="s">
        <v>74</v>
      </c>
      <c r="B12" s="16">
        <v>800</v>
      </c>
      <c r="C12" s="2" t="s">
        <v>21</v>
      </c>
      <c r="D12" s="23" t="s">
        <v>117</v>
      </c>
      <c r="E12" s="25" t="s">
        <v>141</v>
      </c>
      <c r="F12" s="10"/>
      <c r="G12" s="8"/>
      <c r="H12" s="8"/>
      <c r="I12" s="10"/>
    </row>
    <row r="13" spans="1:9" ht="18">
      <c r="A13" s="15" t="s">
        <v>75</v>
      </c>
      <c r="B13" s="16">
        <v>800</v>
      </c>
      <c r="C13" s="2" t="s">
        <v>128</v>
      </c>
      <c r="D13" s="15"/>
      <c r="E13" s="25"/>
      <c r="F13" s="10"/>
      <c r="G13" s="8"/>
      <c r="H13" s="8"/>
      <c r="I13" s="10"/>
    </row>
    <row r="14" spans="1:9" ht="18">
      <c r="A14" s="15" t="s">
        <v>76</v>
      </c>
      <c r="B14" s="16">
        <v>600</v>
      </c>
      <c r="C14" s="2" t="s">
        <v>89</v>
      </c>
      <c r="D14" s="15"/>
      <c r="E14" s="25"/>
      <c r="F14" s="10"/>
      <c r="G14" s="8"/>
      <c r="H14" s="8"/>
      <c r="I14" s="10"/>
    </row>
    <row r="15" spans="1:9" ht="18">
      <c r="A15" s="15" t="s">
        <v>77</v>
      </c>
      <c r="B15" s="16">
        <v>600</v>
      </c>
      <c r="C15" s="2" t="s">
        <v>127</v>
      </c>
      <c r="D15" s="15"/>
      <c r="E15" s="25"/>
      <c r="F15" s="10"/>
      <c r="G15" s="8"/>
      <c r="H15" s="8"/>
      <c r="I15" s="10"/>
    </row>
    <row r="16" spans="1:9" ht="18">
      <c r="A16" s="15" t="s">
        <v>78</v>
      </c>
      <c r="B16" s="16">
        <v>500</v>
      </c>
      <c r="C16" s="2" t="s">
        <v>29</v>
      </c>
      <c r="D16" s="15"/>
      <c r="E16" s="25"/>
      <c r="F16" s="10"/>
      <c r="G16" s="8"/>
      <c r="H16" s="8"/>
      <c r="I16" s="10"/>
    </row>
    <row r="17" spans="1:9" ht="18">
      <c r="A17" s="15" t="s">
        <v>79</v>
      </c>
      <c r="B17" s="16">
        <v>500</v>
      </c>
      <c r="C17" s="2" t="s">
        <v>18</v>
      </c>
      <c r="D17" s="23" t="s">
        <v>116</v>
      </c>
      <c r="E17" s="25"/>
      <c r="F17" s="10"/>
      <c r="G17" s="8"/>
      <c r="H17" s="8"/>
      <c r="I17" s="10"/>
    </row>
    <row r="18" spans="1:9" ht="18">
      <c r="A18" s="15" t="s">
        <v>91</v>
      </c>
      <c r="B18" s="16">
        <v>500</v>
      </c>
      <c r="C18" s="2" t="s">
        <v>86</v>
      </c>
      <c r="D18" s="15"/>
      <c r="E18" s="25"/>
      <c r="F18" s="10"/>
      <c r="G18" s="8"/>
      <c r="H18" s="8"/>
      <c r="I18" s="10"/>
    </row>
    <row r="19" spans="1:9" ht="18">
      <c r="A19" s="15" t="s">
        <v>92</v>
      </c>
      <c r="B19" s="16">
        <v>500</v>
      </c>
      <c r="C19" s="2" t="s">
        <v>28</v>
      </c>
      <c r="D19" s="23" t="s">
        <v>118</v>
      </c>
      <c r="E19" s="25" t="s">
        <v>141</v>
      </c>
      <c r="F19" s="10"/>
      <c r="G19" s="8"/>
      <c r="H19" s="8"/>
      <c r="I19" s="10"/>
    </row>
    <row r="20" spans="1:9" ht="18">
      <c r="A20" s="15" t="s">
        <v>93</v>
      </c>
      <c r="B20" s="16">
        <v>400</v>
      </c>
      <c r="C20" s="2" t="s">
        <v>23</v>
      </c>
      <c r="D20" s="23" t="s">
        <v>119</v>
      </c>
      <c r="E20" s="25"/>
      <c r="F20" s="10"/>
      <c r="G20" s="8"/>
      <c r="H20" s="8"/>
      <c r="I20" s="10"/>
    </row>
    <row r="21" spans="1:9" ht="18">
      <c r="A21" s="15" t="s">
        <v>94</v>
      </c>
      <c r="B21" s="16">
        <v>400</v>
      </c>
      <c r="C21" s="2" t="s">
        <v>20</v>
      </c>
      <c r="D21" s="15" t="s">
        <v>142</v>
      </c>
      <c r="E21" s="25" t="s">
        <v>141</v>
      </c>
      <c r="F21" s="10"/>
      <c r="G21" s="8"/>
      <c r="H21" s="8"/>
      <c r="I21" s="10"/>
    </row>
    <row r="22" spans="1:9" ht="18">
      <c r="A22" s="15" t="s">
        <v>111</v>
      </c>
      <c r="B22" s="16">
        <v>400</v>
      </c>
      <c r="C22" s="2" t="s">
        <v>134</v>
      </c>
      <c r="D22" s="15"/>
      <c r="E22" s="25"/>
      <c r="F22" s="10"/>
      <c r="G22" s="8"/>
      <c r="H22" s="8"/>
      <c r="I22" s="10"/>
    </row>
    <row r="23" spans="1:9" ht="18">
      <c r="A23" s="15" t="s">
        <v>112</v>
      </c>
      <c r="B23" s="16">
        <v>400</v>
      </c>
      <c r="C23" s="2" t="s">
        <v>126</v>
      </c>
      <c r="D23" s="15" t="s">
        <v>143</v>
      </c>
      <c r="E23" s="25" t="s">
        <v>141</v>
      </c>
      <c r="F23" s="10"/>
      <c r="G23" s="8"/>
      <c r="H23" s="8"/>
      <c r="I23" s="10"/>
    </row>
    <row r="24" spans="1:9" ht="18">
      <c r="D24" s="22"/>
      <c r="E24" s="19"/>
    </row>
    <row r="25" spans="1:9" ht="18">
      <c r="A25" s="15" t="s">
        <v>37</v>
      </c>
      <c r="B25" s="15"/>
      <c r="C25" s="2"/>
      <c r="D25" s="15"/>
      <c r="E25" s="18"/>
    </row>
    <row r="26" spans="1:9" ht="18">
      <c r="A26" s="15" t="s">
        <v>66</v>
      </c>
      <c r="B26" s="16">
        <v>2000</v>
      </c>
      <c r="C26" s="2" t="s">
        <v>107</v>
      </c>
      <c r="D26" s="15"/>
      <c r="E26" s="18"/>
    </row>
    <row r="27" spans="1:9" ht="18">
      <c r="A27" s="15" t="s">
        <v>67</v>
      </c>
      <c r="B27" s="16">
        <v>1400</v>
      </c>
      <c r="C27" s="2" t="s">
        <v>39</v>
      </c>
      <c r="D27" s="2" t="s">
        <v>120</v>
      </c>
      <c r="E27" s="18"/>
    </row>
    <row r="28" spans="1:9" ht="18">
      <c r="A28" s="15" t="s">
        <v>68</v>
      </c>
      <c r="B28" s="16">
        <v>800</v>
      </c>
      <c r="C28" s="2" t="s">
        <v>41</v>
      </c>
      <c r="D28" s="15"/>
      <c r="E28" s="18"/>
    </row>
    <row r="29" spans="1:9" ht="18">
      <c r="A29" s="15" t="s">
        <v>69</v>
      </c>
      <c r="B29" s="16">
        <v>400</v>
      </c>
      <c r="C29" s="2" t="s">
        <v>40</v>
      </c>
      <c r="D29" s="2" t="s">
        <v>121</v>
      </c>
      <c r="E29" s="18" t="s">
        <v>141</v>
      </c>
    </row>
    <row r="30" spans="1:9" ht="18">
      <c r="A30" s="15" t="s">
        <v>70</v>
      </c>
      <c r="B30" s="16">
        <v>400</v>
      </c>
      <c r="C30" s="2" t="s">
        <v>106</v>
      </c>
      <c r="D30" s="15"/>
      <c r="E30" s="18"/>
    </row>
    <row r="31" spans="1:9" ht="18">
      <c r="A31" s="8"/>
      <c r="B31" s="10"/>
      <c r="D31" s="15"/>
      <c r="E31" s="19"/>
    </row>
    <row r="32" spans="1:9" ht="18">
      <c r="A32" s="15" t="s">
        <v>38</v>
      </c>
      <c r="B32" s="15"/>
      <c r="C32" s="17"/>
      <c r="D32" s="15"/>
      <c r="E32" s="18"/>
    </row>
    <row r="33" spans="1:5" ht="18">
      <c r="A33" s="15" t="s">
        <v>66</v>
      </c>
      <c r="B33" s="16">
        <v>1500</v>
      </c>
      <c r="C33" s="12" t="s">
        <v>88</v>
      </c>
      <c r="D33" s="18" t="s">
        <v>139</v>
      </c>
      <c r="E33" s="18" t="s">
        <v>141</v>
      </c>
    </row>
    <row r="34" spans="1:5" ht="18">
      <c r="A34" s="15" t="s">
        <v>67</v>
      </c>
      <c r="B34" s="16">
        <v>1000</v>
      </c>
      <c r="C34" s="2" t="s">
        <v>87</v>
      </c>
      <c r="D34" s="2" t="s">
        <v>123</v>
      </c>
      <c r="E34" s="18"/>
    </row>
    <row r="35" spans="1:5" ht="18">
      <c r="A35" s="15" t="s">
        <v>68</v>
      </c>
      <c r="B35" s="16">
        <v>600</v>
      </c>
      <c r="C35" s="18" t="s">
        <v>108</v>
      </c>
      <c r="D35" s="24" t="s">
        <v>140</v>
      </c>
      <c r="E35" s="18" t="s">
        <v>141</v>
      </c>
    </row>
    <row r="36" spans="1:5" ht="18">
      <c r="A36" s="15" t="s">
        <v>137</v>
      </c>
      <c r="B36" s="16">
        <v>400</v>
      </c>
      <c r="C36" s="18" t="s">
        <v>109</v>
      </c>
      <c r="D36" s="2"/>
      <c r="E36" s="18"/>
    </row>
    <row r="37" spans="1:5">
      <c r="E37" s="19"/>
    </row>
    <row r="38" spans="1:5">
      <c r="E38" s="19"/>
    </row>
    <row r="39" spans="1:5">
      <c r="E39" s="19"/>
    </row>
    <row r="40" spans="1:5">
      <c r="E40" s="19"/>
    </row>
    <row r="41" spans="1:5">
      <c r="E41" s="19"/>
    </row>
    <row r="42" spans="1:5">
      <c r="E42" s="19"/>
    </row>
    <row r="43" spans="1:5">
      <c r="E43" s="19"/>
    </row>
    <row r="44" spans="1:5">
      <c r="E44" s="19"/>
    </row>
    <row r="45" spans="1:5">
      <c r="E45" s="19"/>
    </row>
    <row r="46" spans="1:5">
      <c r="E46" s="19"/>
    </row>
    <row r="47" spans="1:5">
      <c r="E47" s="19"/>
    </row>
    <row r="48" spans="1:5">
      <c r="E48" s="19"/>
    </row>
    <row r="49" spans="5:5">
      <c r="E49" s="19"/>
    </row>
    <row r="50" spans="5:5">
      <c r="E50" s="19"/>
    </row>
    <row r="51" spans="5:5">
      <c r="E51" s="19"/>
    </row>
    <row r="52" spans="5:5">
      <c r="E52" s="19"/>
    </row>
    <row r="53" spans="5:5">
      <c r="E53" s="19"/>
    </row>
    <row r="54" spans="5:5">
      <c r="E54" s="19"/>
    </row>
    <row r="55" spans="5:5">
      <c r="E55" s="19"/>
    </row>
    <row r="56" spans="5:5">
      <c r="E56" s="19"/>
    </row>
    <row r="57" spans="5:5">
      <c r="E57" s="19"/>
    </row>
    <row r="58" spans="5:5">
      <c r="E58" s="19"/>
    </row>
    <row r="59" spans="5:5">
      <c r="E59" s="19"/>
    </row>
  </sheetData>
  <phoneticPr fontId="3" type="noConversion"/>
  <pageMargins left="0.75" right="0.75" top="1" bottom="1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T.L menn</vt:lpstr>
      <vt:lpstr>T.L kvinner</vt:lpstr>
      <vt:lpstr>T.L junior</vt:lpstr>
      <vt:lpstr>Oversikt økonomi</vt:lpstr>
      <vt:lpstr>Premieoversikt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Camilla Berg Olsen</cp:lastModifiedBy>
  <cp:lastPrinted>2011-08-18T22:31:19Z</cp:lastPrinted>
  <dcterms:created xsi:type="dcterms:W3CDTF">2006-08-21T14:05:51Z</dcterms:created>
  <dcterms:modified xsi:type="dcterms:W3CDTF">2011-10-11T19:10:39Z</dcterms:modified>
</cp:coreProperties>
</file>